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D:\ARQUIVOS\Desktop\Geral\MOD1\0000-CONCORRÊNCIA\2022 CONCORRÊNCIA\2022 CONC 000-Reservatório = AGO\2- DOC DIVERSOS PROCESSO = SIM\2022 Edital Conc 01 = Proc 883 = Reservatório Chamcia - AGO\PLANILHAS\"/>
    </mc:Choice>
  </mc:AlternateContent>
  <xr:revisionPtr revIDLastSave="0" documentId="13_ncr:1_{258F41F2-5990-4653-8203-A405CE924E67}" xr6:coauthVersionLast="47" xr6:coauthVersionMax="47" xr10:uidLastSave="{00000000-0000-0000-0000-000000000000}"/>
  <bookViews>
    <workbookView xWindow="780" yWindow="780" windowWidth="25125" windowHeight="13710" firstSheet="4" activeTab="6" xr2:uid="{00000000-000D-0000-FFFF-FFFF00000000}"/>
  </bookViews>
  <sheets>
    <sheet name="Plan1" sheetId="2" state="hidden" r:id="rId1"/>
    <sheet name="Plan2" sheetId="3" state="hidden" r:id="rId2"/>
    <sheet name="Plan3" sheetId="4" state="hidden" r:id="rId3"/>
    <sheet name="RESUMO PLANILHA" sheetId="5" state="hidden" r:id="rId4"/>
    <sheet name="PLANILHA RESUMO" sheetId="6" r:id="rId5"/>
    <sheet name="PLAN ORÇAMENTÁRIA" sheetId="1" r:id="rId6"/>
    <sheet name="CRONOGRAMA" sheetId="7" r:id="rId7"/>
  </sheets>
  <definedNames>
    <definedName name="_xlnm.Print_Area" localSheetId="5">'PLAN ORÇAMENTÁRIA'!$C$1:$J$1232</definedName>
    <definedName name="_xlnm.Print_Titles" localSheetId="5">'PLAN ORÇAMENTÁRIA'!$1:$10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0" i="7" l="1"/>
  <c r="G34" i="1"/>
  <c r="P40" i="7" l="1"/>
  <c r="R40" i="7"/>
  <c r="E35" i="7"/>
  <c r="E33" i="7"/>
  <c r="E30" i="7"/>
  <c r="E28" i="7"/>
  <c r="E26" i="7"/>
  <c r="E23" i="7"/>
  <c r="E21" i="7"/>
  <c r="J1226" i="1" l="1"/>
  <c r="J1218" i="1"/>
  <c r="J1190" i="1"/>
  <c r="J1189" i="1"/>
  <c r="J1187" i="1"/>
  <c r="J1183" i="1"/>
  <c r="J1181" i="1"/>
  <c r="J1176" i="1"/>
  <c r="J1175" i="1"/>
  <c r="J1171" i="1"/>
  <c r="J1170" i="1"/>
  <c r="J1168" i="1"/>
  <c r="J1167" i="1"/>
  <c r="J1165" i="1"/>
  <c r="J1164" i="1"/>
  <c r="J1163" i="1"/>
  <c r="J1155" i="1"/>
  <c r="J1154" i="1"/>
  <c r="J1153" i="1"/>
  <c r="J1152" i="1"/>
  <c r="J1151" i="1"/>
  <c r="J1150" i="1"/>
  <c r="J1146" i="1"/>
  <c r="J1145" i="1"/>
  <c r="J1144" i="1"/>
  <c r="J1143" i="1"/>
  <c r="J1142" i="1"/>
  <c r="J1141" i="1"/>
  <c r="J1136" i="1"/>
  <c r="J1133" i="1"/>
  <c r="J1132" i="1"/>
  <c r="J1131" i="1"/>
  <c r="J1127" i="1"/>
  <c r="J1038" i="1"/>
  <c r="J1020" i="1"/>
  <c r="J1019" i="1"/>
  <c r="J1018" i="1"/>
  <c r="J1017" i="1"/>
  <c r="J1012" i="1"/>
  <c r="J1011" i="1"/>
  <c r="J1010" i="1"/>
  <c r="J1009" i="1"/>
  <c r="J1008" i="1"/>
  <c r="J1007" i="1"/>
  <c r="J1006" i="1"/>
  <c r="J1005" i="1"/>
  <c r="J1002" i="1"/>
  <c r="J999" i="1"/>
  <c r="J997" i="1" s="1"/>
  <c r="J976" i="1"/>
  <c r="J975" i="1"/>
  <c r="J974" i="1"/>
  <c r="J973" i="1"/>
  <c r="J968" i="1"/>
  <c r="J967" i="1"/>
  <c r="J966" i="1"/>
  <c r="J965" i="1"/>
  <c r="J964" i="1"/>
  <c r="J950" i="1"/>
  <c r="J949" i="1"/>
  <c r="J948" i="1"/>
  <c r="J947" i="1"/>
  <c r="J946" i="1"/>
  <c r="J943" i="1"/>
  <c r="J930" i="1"/>
  <c r="J929" i="1"/>
  <c r="J928" i="1"/>
  <c r="J927" i="1"/>
  <c r="J926" i="1"/>
  <c r="J925" i="1"/>
  <c r="J922" i="1" s="1"/>
  <c r="J919" i="1"/>
  <c r="J918" i="1"/>
  <c r="J917" i="1"/>
  <c r="J916" i="1"/>
  <c r="J915" i="1"/>
  <c r="J914" i="1"/>
  <c r="J913" i="1"/>
  <c r="J912" i="1"/>
  <c r="J911" i="1"/>
  <c r="J910" i="1"/>
  <c r="J887" i="1"/>
  <c r="J886" i="1"/>
  <c r="J885" i="1"/>
  <c r="J884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00" i="1"/>
  <c r="J787" i="1"/>
  <c r="J786" i="1"/>
  <c r="J760" i="1"/>
  <c r="J759" i="1"/>
  <c r="J758" i="1"/>
  <c r="J757" i="1"/>
  <c r="J756" i="1"/>
  <c r="J755" i="1"/>
  <c r="J754" i="1"/>
  <c r="J753" i="1"/>
  <c r="J752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518" i="1"/>
  <c r="J517" i="1"/>
  <c r="J519" i="1" s="1"/>
  <c r="J516" i="1"/>
  <c r="J515" i="1"/>
  <c r="J510" i="1"/>
  <c r="J509" i="1"/>
  <c r="J511" i="1" s="1"/>
  <c r="J508" i="1"/>
  <c r="J507" i="1"/>
  <c r="J506" i="1"/>
  <c r="J505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73" i="1"/>
  <c r="J472" i="1"/>
  <c r="J471" i="1"/>
  <c r="J470" i="1"/>
  <c r="J469" i="1"/>
  <c r="J468" i="1"/>
  <c r="J463" i="1"/>
  <c r="J462" i="1"/>
  <c r="J464" i="1" s="1"/>
  <c r="J461" i="1"/>
  <c r="J460" i="1"/>
  <c r="J459" i="1"/>
  <c r="J458" i="1"/>
  <c r="J437" i="1"/>
  <c r="J436" i="1"/>
  <c r="J435" i="1"/>
  <c r="J428" i="1"/>
  <c r="J427" i="1"/>
  <c r="J426" i="1"/>
  <c r="J425" i="1"/>
  <c r="J424" i="1"/>
  <c r="J423" i="1"/>
  <c r="J422" i="1"/>
  <c r="J414" i="1"/>
  <c r="J413" i="1"/>
  <c r="J412" i="1"/>
  <c r="J411" i="1"/>
  <c r="J410" i="1"/>
  <c r="J409" i="1"/>
  <c r="J408" i="1"/>
  <c r="J407" i="1"/>
  <c r="J402" i="1"/>
  <c r="J401" i="1"/>
  <c r="J396" i="1"/>
  <c r="J395" i="1"/>
  <c r="J394" i="1"/>
  <c r="J393" i="1"/>
  <c r="J392" i="1"/>
  <c r="J386" i="1"/>
  <c r="J385" i="1"/>
  <c r="J384" i="1"/>
  <c r="J379" i="1"/>
  <c r="J378" i="1"/>
  <c r="J377" i="1"/>
  <c r="J376" i="1"/>
  <c r="J375" i="1"/>
  <c r="J374" i="1"/>
  <c r="J373" i="1"/>
  <c r="J372" i="1"/>
  <c r="J364" i="1"/>
  <c r="J363" i="1"/>
  <c r="J362" i="1"/>
  <c r="J358" i="1"/>
  <c r="J357" i="1"/>
  <c r="J356" i="1"/>
  <c r="J355" i="1"/>
  <c r="J354" i="1"/>
  <c r="J349" i="1"/>
  <c r="J348" i="1"/>
  <c r="J347" i="1"/>
  <c r="J342" i="1"/>
  <c r="J341" i="1"/>
  <c r="J340" i="1"/>
  <c r="J339" i="1"/>
  <c r="J338" i="1"/>
  <c r="J337" i="1"/>
  <c r="J336" i="1"/>
  <c r="J329" i="1"/>
  <c r="J330" i="1" s="1"/>
  <c r="J324" i="1"/>
  <c r="J323" i="1"/>
  <c r="J318" i="1"/>
  <c r="J319" i="1" s="1"/>
  <c r="J306" i="1"/>
  <c r="J301" i="1"/>
  <c r="J300" i="1"/>
  <c r="J299" i="1"/>
  <c r="J297" i="1"/>
  <c r="J296" i="1"/>
  <c r="J295" i="1"/>
  <c r="J294" i="1"/>
  <c r="J293" i="1"/>
  <c r="J292" i="1"/>
  <c r="J290" i="1"/>
  <c r="J289" i="1"/>
  <c r="J287" i="1" s="1"/>
  <c r="J133" i="1"/>
  <c r="J134" i="1" s="1"/>
  <c r="J132" i="1"/>
  <c r="J131" i="1"/>
  <c r="J125" i="1"/>
  <c r="J117" i="1"/>
  <c r="J116" i="1"/>
  <c r="J115" i="1"/>
  <c r="J114" i="1"/>
  <c r="J113" i="1"/>
  <c r="J112" i="1"/>
  <c r="J106" i="1"/>
  <c r="J101" i="1"/>
  <c r="J93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54" i="1"/>
  <c r="J53" i="1"/>
  <c r="J52" i="1"/>
  <c r="J51" i="1"/>
  <c r="J50" i="1"/>
  <c r="J49" i="1"/>
  <c r="J48" i="1"/>
  <c r="J47" i="1"/>
  <c r="J1134" i="1" l="1"/>
  <c r="J365" i="1"/>
  <c r="J977" i="1"/>
  <c r="J978" i="1" s="1"/>
  <c r="H972" i="1" s="1"/>
  <c r="J429" i="1"/>
  <c r="J951" i="1"/>
  <c r="J298" i="1"/>
  <c r="J343" i="1"/>
  <c r="J291" i="1"/>
  <c r="J380" i="1"/>
  <c r="J381" i="1" s="1"/>
  <c r="H371" i="1" s="1"/>
  <c r="J415" i="1"/>
  <c r="J1013" i="1"/>
  <c r="J1147" i="1"/>
  <c r="J1148" i="1" s="1"/>
  <c r="H1140" i="1" s="1"/>
  <c r="J909" i="1"/>
  <c r="J969" i="1"/>
  <c r="J474" i="1"/>
  <c r="J1157" i="1"/>
  <c r="J496" i="1"/>
  <c r="J931" i="1"/>
  <c r="J932" i="1" s="1"/>
  <c r="J118" i="1"/>
  <c r="J119" i="1" s="1"/>
  <c r="J520" i="1"/>
  <c r="H514" i="1" s="1"/>
  <c r="J512" i="1" s="1"/>
  <c r="H504" i="1" s="1"/>
  <c r="J403" i="1"/>
  <c r="J325" i="1"/>
  <c r="J135" i="1"/>
  <c r="J77" i="1"/>
  <c r="J80" i="1" s="1"/>
  <c r="J39" i="1"/>
  <c r="J38" i="1"/>
  <c r="J37" i="1"/>
  <c r="J35" i="1"/>
  <c r="J22" i="1"/>
  <c r="J21" i="1"/>
  <c r="J20" i="1"/>
  <c r="J108" i="1" l="1"/>
  <c r="J111" i="1"/>
  <c r="J497" i="1"/>
  <c r="J970" i="1"/>
  <c r="H963" i="1" s="1"/>
  <c r="J952" i="1" s="1"/>
  <c r="H945" i="1" s="1"/>
  <c r="J24" i="1"/>
  <c r="J19" i="1"/>
  <c r="L40" i="7" l="1"/>
  <c r="F30" i="7"/>
  <c r="F19" i="7"/>
  <c r="F34" i="6"/>
  <c r="H34" i="6" s="1"/>
  <c r="F29" i="6"/>
  <c r="F18" i="6"/>
  <c r="J40" i="7" l="1"/>
  <c r="P44" i="7" s="1"/>
  <c r="P46" i="7" s="1"/>
  <c r="P53" i="7" s="1"/>
  <c r="R44" i="7"/>
  <c r="H36" i="6"/>
  <c r="H29" i="6"/>
  <c r="J30" i="7" s="1"/>
  <c r="N40" i="7"/>
  <c r="T44" i="7" s="1"/>
  <c r="L44" i="7"/>
  <c r="J55" i="1"/>
  <c r="J56" i="1" s="1"/>
  <c r="J46" i="1" l="1"/>
  <c r="T46" i="7"/>
  <c r="T53" i="7" s="1"/>
  <c r="R46" i="7"/>
  <c r="R53" i="7" s="1"/>
  <c r="N44" i="7"/>
  <c r="N46" i="7" s="1"/>
  <c r="N53" i="7" s="1"/>
  <c r="L46" i="7"/>
  <c r="L53" i="7" s="1"/>
  <c r="F22" i="6"/>
  <c r="H22" i="6" s="1"/>
  <c r="F23" i="7" l="1"/>
  <c r="J23" i="7"/>
  <c r="F25" i="6"/>
  <c r="H25" i="6" s="1"/>
  <c r="F26" i="7" l="1"/>
  <c r="J59" i="1"/>
  <c r="J26" i="7" l="1"/>
  <c r="J126" i="1"/>
  <c r="J127" i="1" s="1"/>
  <c r="F32" i="6" l="1"/>
  <c r="H32" i="6" s="1"/>
  <c r="F35" i="7"/>
  <c r="F33" i="7" l="1"/>
  <c r="J122" i="1"/>
  <c r="J33" i="7" s="1"/>
  <c r="J130" i="1"/>
  <c r="J35" i="7" l="1"/>
  <c r="J1227" i="1" l="1"/>
  <c r="J102" i="1"/>
  <c r="J103" i="1" s="1"/>
  <c r="F27" i="6" l="1"/>
  <c r="H27" i="6" s="1"/>
  <c r="J100" i="1" l="1"/>
  <c r="F28" i="7"/>
  <c r="J28" i="7" l="1"/>
  <c r="J40" i="1"/>
  <c r="J41" i="1" s="1"/>
  <c r="H18" i="6"/>
  <c r="J19" i="7" s="1"/>
  <c r="J34" i="1" l="1"/>
  <c r="J12" i="1" s="1"/>
  <c r="F20" i="6"/>
  <c r="H20" i="6" s="1"/>
  <c r="F21" i="7"/>
  <c r="H11" i="6" l="1"/>
  <c r="J21" i="7" l="1"/>
  <c r="J44" i="7" s="1"/>
  <c r="J46" i="7" l="1"/>
  <c r="J53" i="7" s="1"/>
  <c r="J55" i="7" s="1"/>
  <c r="L55" i="7" s="1"/>
  <c r="N55" i="7" s="1"/>
  <c r="P55" i="7" s="1"/>
  <c r="R55" i="7" s="1"/>
  <c r="T55" i="7" s="1"/>
  <c r="J404" i="1"/>
  <c r="H400" i="1"/>
  <c r="J400" i="1" s="1"/>
  <c r="J368" i="1" s="1"/>
  <c r="J366" i="1"/>
  <c r="J359" i="1"/>
  <c r="J360" i="1" s="1"/>
  <c r="H353" i="1" s="1"/>
  <c r="J431" i="1"/>
  <c r="H421" i="1"/>
  <c r="H481" i="1"/>
  <c r="J481" i="1" s="1"/>
  <c r="J419" i="1" s="1"/>
  <c r="J416" i="1"/>
  <c r="H406" i="1" s="1"/>
  <c r="J1021" i="1"/>
  <c r="J1022" i="1" s="1"/>
  <c r="H1016" i="1" s="1"/>
  <c r="J465" i="1"/>
  <c r="H457" i="1" s="1"/>
  <c r="J438" i="1"/>
  <c r="J439" i="1" s="1"/>
  <c r="H434" i="1" s="1"/>
  <c r="J1014" i="1"/>
  <c r="H1004" i="1" s="1"/>
  <c r="J350" i="1"/>
  <c r="J351" i="1" s="1"/>
  <c r="H346" i="1" s="1"/>
  <c r="J344" i="1"/>
  <c r="H335" i="1" s="1"/>
  <c r="J326" i="1"/>
  <c r="H322" i="1" s="1"/>
  <c r="J320" i="1"/>
  <c r="J475" i="1"/>
  <c r="H467" i="1" s="1"/>
  <c r="J331" i="1"/>
  <c r="H328" i="1"/>
  <c r="J397" i="1"/>
  <c r="J398" i="1"/>
  <c r="H391" i="1" s="1"/>
  <c r="H317" i="1"/>
  <c r="J307" i="1"/>
  <c r="J308" i="1" s="1"/>
  <c r="H305" i="1" s="1"/>
  <c r="J302" i="1"/>
  <c r="J303" i="1" s="1"/>
  <c r="J387" i="1"/>
  <c r="J388" i="1" s="1"/>
</calcChain>
</file>

<file path=xl/sharedStrings.xml><?xml version="1.0" encoding="utf-8"?>
<sst xmlns="http://schemas.openxmlformats.org/spreadsheetml/2006/main" count="1160" uniqueCount="538">
  <si>
    <t>INFRAESTRUTURA (BALDRAME E BLOCOS)</t>
  </si>
  <si>
    <t>TÁBUA DE PINHO 1X30</t>
  </si>
  <si>
    <t>TELHADISTA</t>
  </si>
  <si>
    <t>AJUNDANTE</t>
  </si>
  <si>
    <t>CUMEEIRA</t>
  </si>
  <si>
    <t>IMPERMEABILIZANTE</t>
  </si>
  <si>
    <t>CAMADA DE REGULARIZAÇÃO</t>
  </si>
  <si>
    <t>LIXA</t>
  </si>
  <si>
    <t>CAIXILHO COMPLETO</t>
  </si>
  <si>
    <t>VERGA E CONTRA-VERGA DE CONCRETO</t>
  </si>
  <si>
    <t>ALVENARIA EM TIJOLO DE VIDRO</t>
  </si>
  <si>
    <t>130.1</t>
  </si>
  <si>
    <t>Un</t>
  </si>
  <si>
    <t>FÔRMA EM TÁBUA DE PINHO (3x)</t>
  </si>
  <si>
    <t>CONCRETO ESTRUTURAL Fck&gt;= 15 Mpa</t>
  </si>
  <si>
    <t>LIQUIDO SELADOR</t>
  </si>
  <si>
    <t xml:space="preserve">Local: </t>
  </si>
  <si>
    <t>AZ</t>
  </si>
  <si>
    <t>TELHAS DE CERAMICA</t>
  </si>
  <si>
    <t>PÁTIO EM CONCRETO</t>
  </si>
  <si>
    <t xml:space="preserve">SABONETEIRA COM ALÇA </t>
  </si>
  <si>
    <t>REGULARIZAÇÃO E NIVELAMENTO DO PISO</t>
  </si>
  <si>
    <t>CUNHAMENTO DE ALVENARIA(CUNHA T.COMUM)</t>
  </si>
  <si>
    <t>ARGAMASSA CIMENTO AREIA 1:2:9</t>
  </si>
  <si>
    <t>L.S</t>
  </si>
  <si>
    <t>AZULEJO 20X20</t>
  </si>
  <si>
    <t>TORNEIRA , MOD 38,</t>
  </si>
  <si>
    <t>BDI</t>
  </si>
  <si>
    <t>PLANILHA ORÇAMENTÁRIA</t>
  </si>
  <si>
    <t>PORTA SABÃO LÍQUIDO DE VIDRO</t>
  </si>
  <si>
    <t>ALVENARIA EM COMBOGÓ</t>
  </si>
  <si>
    <t>TIJOLO COMBOGO CERAMICO(20x20)</t>
  </si>
  <si>
    <t>INSTALAÇÕES HIDRO-SANITÁRIAS</t>
  </si>
  <si>
    <t>PORTA -TOALHA COM BASTÃO</t>
  </si>
  <si>
    <t>70.1</t>
  </si>
  <si>
    <t>70.2</t>
  </si>
  <si>
    <t>ALVENARIA E PAINÉIS</t>
  </si>
  <si>
    <t>110.1</t>
  </si>
  <si>
    <t>110.1.1</t>
  </si>
  <si>
    <t>110.1.2</t>
  </si>
  <si>
    <t>110.1.3</t>
  </si>
  <si>
    <t>110.1.4</t>
  </si>
  <si>
    <t>110.1.5</t>
  </si>
  <si>
    <t>110.1.6</t>
  </si>
  <si>
    <t>TOTAL ITEM 110.1</t>
  </si>
  <si>
    <t>TOTAL ITEM 110.2</t>
  </si>
  <si>
    <t>120.1</t>
  </si>
  <si>
    <t>LOUÇAS METAIS E ACESSÓRIOS</t>
  </si>
  <si>
    <t>SUB TOTAL</t>
  </si>
  <si>
    <t>TOTAL GERAL DO ORÇAMENTO</t>
  </si>
  <si>
    <t>IMPERMEABILIZAÇÃO</t>
  </si>
  <si>
    <t>190.1</t>
  </si>
  <si>
    <t>190.2</t>
  </si>
  <si>
    <t>ITEM</t>
  </si>
  <si>
    <t>DESCRIÇÃO</t>
  </si>
  <si>
    <t>ARMAÇÃO AÇO CA-50 E CA-60</t>
  </si>
  <si>
    <t>MOVIMENTO DE TERRA</t>
  </si>
  <si>
    <t>SUPERESTRUTURA</t>
  </si>
  <si>
    <t>REVESTIMENTOS</t>
  </si>
  <si>
    <t>CHAPISCO COMUM</t>
  </si>
  <si>
    <t>COBERTURA</t>
  </si>
  <si>
    <t>PISOS</t>
  </si>
  <si>
    <t>PINTURA</t>
  </si>
  <si>
    <t>ESQUADRIAS</t>
  </si>
  <si>
    <t>PROTEÇÃO CONTRA INCÊNDIO</t>
  </si>
  <si>
    <t>URBANIZAÇÃO</t>
  </si>
  <si>
    <t xml:space="preserve">CALÇADAS </t>
  </si>
  <si>
    <t>MEIO FIO</t>
  </si>
  <si>
    <t>LIMPEZA FINAL DA OBRA</t>
  </si>
  <si>
    <t xml:space="preserve">FORNECIMENTO DE CONCRETO </t>
  </si>
  <si>
    <t>ESTRUTURAL FCK 15 MPA</t>
  </si>
  <si>
    <t>C/ TUBOS FLEXÍVEL E CANOPLAS CROMADAS</t>
  </si>
  <si>
    <t>UNID.</t>
  </si>
  <si>
    <t>QUANT.</t>
  </si>
  <si>
    <t>MAT.</t>
  </si>
  <si>
    <t>M.O</t>
  </si>
  <si>
    <t>P.TOTAL</t>
  </si>
  <si>
    <t>P.UNITARIO</t>
  </si>
  <si>
    <t>m</t>
  </si>
  <si>
    <t>m2</t>
  </si>
  <si>
    <t>ESTRUTURA</t>
  </si>
  <si>
    <t>un</t>
  </si>
  <si>
    <t>vb</t>
  </si>
  <si>
    <t>CIMENTO</t>
  </si>
  <si>
    <t>BETONEIRA</t>
  </si>
  <si>
    <t>PEDREIRO</t>
  </si>
  <si>
    <t>SERVENTE</t>
  </si>
  <si>
    <t>CARPINTEIRO</t>
  </si>
  <si>
    <t>L.S.</t>
  </si>
  <si>
    <t>kg</t>
  </si>
  <si>
    <t>m3</t>
  </si>
  <si>
    <t>h</t>
  </si>
  <si>
    <t>%</t>
  </si>
  <si>
    <t>AJUDANTE</t>
  </si>
  <si>
    <t>TIJOLO COMUM</t>
  </si>
  <si>
    <t>PREGO</t>
  </si>
  <si>
    <t>BRITA 2</t>
  </si>
  <si>
    <t>ARAME RECOZIDO</t>
  </si>
  <si>
    <t>FERRAGEM</t>
  </si>
  <si>
    <t>ml</t>
  </si>
  <si>
    <t>Kg</t>
  </si>
  <si>
    <t>LANÇAMENTO DE CONCRETO</t>
  </si>
  <si>
    <t>LANÇAMENTO DE CONCRETO EM ESTACA</t>
  </si>
  <si>
    <t>ESCAVAÇÃO MANUAL DE VALAS ATÉ 1,5 mt</t>
  </si>
  <si>
    <t>REATERRO APILOADO DE VALA</t>
  </si>
  <si>
    <t>TÁBUA DE PINHO  1x12</t>
  </si>
  <si>
    <t>SARRAFO DE PINHO 10x2,5</t>
  </si>
  <si>
    <t>PONTALETE DE PINHO</t>
  </si>
  <si>
    <t>PREGO 18x27</t>
  </si>
  <si>
    <t>DESMOLDANTE P/ FÔRMA</t>
  </si>
  <si>
    <t>l</t>
  </si>
  <si>
    <t>ARMAÇÃO AÇO CA50 - CA60</t>
  </si>
  <si>
    <t>AÇO CA50/CA60 - MÉDIO</t>
  </si>
  <si>
    <t>FERREIRO</t>
  </si>
  <si>
    <t>AREIA MÉDIA</t>
  </si>
  <si>
    <t>BRITA 1</t>
  </si>
  <si>
    <t>TÁBUA DE PINHO 1x12</t>
  </si>
  <si>
    <t>DESMOLDANTE</t>
  </si>
  <si>
    <t>AÇO CA50</t>
  </si>
  <si>
    <t>ARAME RECOZIDO Nº 18</t>
  </si>
  <si>
    <t>LANÇAMENTO DE CONCRETO Fck&gt;= 15</t>
  </si>
  <si>
    <t>LAJE PREMOLDADA (200 Kg/m2)</t>
  </si>
  <si>
    <t>LAJE PREMOLDADA 8 cm</t>
  </si>
  <si>
    <t xml:space="preserve">ALVENARIA DE TIJOLO 8 FUROS </t>
  </si>
  <si>
    <t>CAL HIDRATADA</t>
  </si>
  <si>
    <t>AREIA ÚMIDA</t>
  </si>
  <si>
    <t>TIJOLO CERÂMICO</t>
  </si>
  <si>
    <t>CIMENTO BRANCO</t>
  </si>
  <si>
    <t>AREIA HÚMIDA</t>
  </si>
  <si>
    <t>TIJOLO DE VIDRO</t>
  </si>
  <si>
    <t>AÇO CA50 (8 mm)</t>
  </si>
  <si>
    <t>ADITIVO</t>
  </si>
  <si>
    <t>PASTA DE ARGAMASSA COLANTE</t>
  </si>
  <si>
    <t>AZULEJISTA</t>
  </si>
  <si>
    <t>PINTOR</t>
  </si>
  <si>
    <t>ESTRUTURA DE MADEIRA P/COB.TELHA</t>
  </si>
  <si>
    <t>MADEIRA VIGA 6x12</t>
  </si>
  <si>
    <t>PONTALETE MADEIRA DE LEI</t>
  </si>
  <si>
    <t>Cx</t>
  </si>
  <si>
    <t>Proprietário: SAE- SUPERINTENDÊNCIA DE ÁGUA E ESGOTO</t>
  </si>
  <si>
    <t>AZULEJO  20X20</t>
  </si>
  <si>
    <t>TINTA LÁTEX</t>
  </si>
  <si>
    <t xml:space="preserve">SIFÃO  </t>
  </si>
  <si>
    <t>EMBOÇO  E REBOCO</t>
  </si>
  <si>
    <t>COBERTURA EM TELHA PLAN</t>
  </si>
  <si>
    <t>FORMA E DESFORMA</t>
  </si>
  <si>
    <t xml:space="preserve">CERAMICA </t>
  </si>
  <si>
    <t>IMPERMEABILIZAÇÃO COM NEUTROL</t>
  </si>
  <si>
    <t>MASSA LÁTEX</t>
  </si>
  <si>
    <t>ESQUADRIAS DE FERRO</t>
  </si>
  <si>
    <t>50.1</t>
  </si>
  <si>
    <t>50.1.1</t>
  </si>
  <si>
    <t>50.1.1.1.1</t>
  </si>
  <si>
    <t>50.1.1.1</t>
  </si>
  <si>
    <t>50.1.1.1.2</t>
  </si>
  <si>
    <t>50.1.1.2</t>
  </si>
  <si>
    <t>50.1.1.2.1</t>
  </si>
  <si>
    <t>50.1.1.2.2</t>
  </si>
  <si>
    <t>50.1.1.2.3</t>
  </si>
  <si>
    <t>50.1.1.3</t>
  </si>
  <si>
    <t>50.1.1.3.1</t>
  </si>
  <si>
    <t>50.1.1.3.2</t>
  </si>
  <si>
    <t>50.1.2</t>
  </si>
  <si>
    <t>50.1.2.1</t>
  </si>
  <si>
    <t>50.1.2.2</t>
  </si>
  <si>
    <t>50.1.2.3</t>
  </si>
  <si>
    <t>50.1.2.4</t>
  </si>
  <si>
    <t>50.1.2.5</t>
  </si>
  <si>
    <t>50.1.2.6</t>
  </si>
  <si>
    <t>50.1.2.7</t>
  </si>
  <si>
    <t>50.4.2.8</t>
  </si>
  <si>
    <t>50.1.3</t>
  </si>
  <si>
    <t>50.1.3.1</t>
  </si>
  <si>
    <t>50.1.3.2</t>
  </si>
  <si>
    <t>50.1.3.3</t>
  </si>
  <si>
    <t>50.4.3.4</t>
  </si>
  <si>
    <t>50.1.4</t>
  </si>
  <si>
    <t>50.1.4.1</t>
  </si>
  <si>
    <t>50.1.4.2</t>
  </si>
  <si>
    <t>50.1.4.3</t>
  </si>
  <si>
    <t>50.1.4.4</t>
  </si>
  <si>
    <t>50.1.4.5</t>
  </si>
  <si>
    <t>50.1.4.6</t>
  </si>
  <si>
    <t>TOTAL ITEM 50.1.1.3</t>
  </si>
  <si>
    <t>TOTAL ITEM 50.1.2</t>
  </si>
  <si>
    <t>TOTAL ITEM 50.1.3</t>
  </si>
  <si>
    <t>TOTAL ITEM 50.1.1.2</t>
  </si>
  <si>
    <t>TOTAL ITEM 50.1.1.1</t>
  </si>
  <si>
    <t>TOTAL ITEM 50.1.4</t>
  </si>
  <si>
    <t>50.1.5</t>
  </si>
  <si>
    <t>50.1.5.1</t>
  </si>
  <si>
    <t>50.1.5.2</t>
  </si>
  <si>
    <t>50.1.5.3</t>
  </si>
  <si>
    <t>60.2</t>
  </si>
  <si>
    <t>60.2.1</t>
  </si>
  <si>
    <t>TOTAL ITEM 50.1.5</t>
  </si>
  <si>
    <t>60.2.2</t>
  </si>
  <si>
    <t>60.2.3</t>
  </si>
  <si>
    <t>60.2.4</t>
  </si>
  <si>
    <t>70.1.1</t>
  </si>
  <si>
    <t>70.1.2</t>
  </si>
  <si>
    <t>70.1.3</t>
  </si>
  <si>
    <t>70.1.4</t>
  </si>
  <si>
    <t>70.1.5</t>
  </si>
  <si>
    <t>70.1.6</t>
  </si>
  <si>
    <t>70.1.7</t>
  </si>
  <si>
    <t>TOTAL ITEM 70.1</t>
  </si>
  <si>
    <t>70.2.1</t>
  </si>
  <si>
    <t>70.2.2</t>
  </si>
  <si>
    <t>70.2.3</t>
  </si>
  <si>
    <t>70.2.4</t>
  </si>
  <si>
    <t>TOTAL ITEM 70.2</t>
  </si>
  <si>
    <t>80.2</t>
  </si>
  <si>
    <t>90.59</t>
  </si>
  <si>
    <t>90.60</t>
  </si>
  <si>
    <t>TOTAL ITEM 100.1</t>
  </si>
  <si>
    <t>TOTAL ITEM 110.3</t>
  </si>
  <si>
    <t>TOTAL ITEM 130.1</t>
  </si>
  <si>
    <t>TOTAL ITEM 130.2</t>
  </si>
  <si>
    <t>TOTAL DO ÍTEM 180.1</t>
  </si>
  <si>
    <t>TOTAL ITEM 180.2</t>
  </si>
  <si>
    <t>190.5</t>
  </si>
  <si>
    <t>190.6</t>
  </si>
  <si>
    <t>190.7</t>
  </si>
  <si>
    <t>190.8</t>
  </si>
  <si>
    <t>190.9</t>
  </si>
  <si>
    <t>190.10</t>
  </si>
  <si>
    <t>190.11</t>
  </si>
  <si>
    <t>190.12</t>
  </si>
  <si>
    <t>190.13</t>
  </si>
  <si>
    <t>190.14</t>
  </si>
  <si>
    <t>190.16</t>
  </si>
  <si>
    <t>190.17</t>
  </si>
  <si>
    <t>190.18</t>
  </si>
  <si>
    <t>190.19</t>
  </si>
  <si>
    <t>190.20</t>
  </si>
  <si>
    <t>190.22</t>
  </si>
  <si>
    <t>190.23</t>
  </si>
  <si>
    <t>190.24</t>
  </si>
  <si>
    <t>190.25</t>
  </si>
  <si>
    <t>190.26</t>
  </si>
  <si>
    <t>190.28</t>
  </si>
  <si>
    <t>50.2</t>
  </si>
  <si>
    <t>50.2.1</t>
  </si>
  <si>
    <t>50.2.1.1</t>
  </si>
  <si>
    <t>50.2.1.2</t>
  </si>
  <si>
    <t>50.2.1.3</t>
  </si>
  <si>
    <t>50.2.1.4</t>
  </si>
  <si>
    <t>50.2.1.5</t>
  </si>
  <si>
    <t>50.2.1.6</t>
  </si>
  <si>
    <t>50.2.1.7</t>
  </si>
  <si>
    <t>50.2.1.8</t>
  </si>
  <si>
    <t>50.2.1.9</t>
  </si>
  <si>
    <t>TOTAL ITEM 50.2.1</t>
  </si>
  <si>
    <t>50.2.2</t>
  </si>
  <si>
    <t>50.2.2.1</t>
  </si>
  <si>
    <t>50.2.2.2</t>
  </si>
  <si>
    <t>50.2.2.3</t>
  </si>
  <si>
    <t>50.2.2.4</t>
  </si>
  <si>
    <t>TOTAL ITEM 50.2.2</t>
  </si>
  <si>
    <t>50.2.3</t>
  </si>
  <si>
    <t>50.2.3.1</t>
  </si>
  <si>
    <t>50.2.3.2</t>
  </si>
  <si>
    <t>50.2.3.3</t>
  </si>
  <si>
    <t>50.2.3.4</t>
  </si>
  <si>
    <t>50.2.3.5</t>
  </si>
  <si>
    <t>50.2.3.6</t>
  </si>
  <si>
    <t>TOTAL ITEM 50.2.3</t>
  </si>
  <si>
    <t>50.2.4</t>
  </si>
  <si>
    <t>50.2.5.1</t>
  </si>
  <si>
    <t>50.2.5.2</t>
  </si>
  <si>
    <t>50.2.5.3</t>
  </si>
  <si>
    <t>50.2.5.4</t>
  </si>
  <si>
    <t>50.2.5.5</t>
  </si>
  <si>
    <t>50.2.5.6</t>
  </si>
  <si>
    <t>50.2.5.7</t>
  </si>
  <si>
    <t>50.2.5.8</t>
  </si>
  <si>
    <t>50.2.5.9</t>
  </si>
  <si>
    <t>TOTAL ITEM 50.2.5</t>
  </si>
  <si>
    <t>50.2.5</t>
  </si>
  <si>
    <t>60.1</t>
  </si>
  <si>
    <t>60.1.1</t>
  </si>
  <si>
    <t>60.1.2</t>
  </si>
  <si>
    <t>60.1.3</t>
  </si>
  <si>
    <t>60.1.4</t>
  </si>
  <si>
    <t>60.1.5</t>
  </si>
  <si>
    <t>60.1.6</t>
  </si>
  <si>
    <t>60.1.7</t>
  </si>
  <si>
    <t>TOTAL ITEM 60.1</t>
  </si>
  <si>
    <t>TOTAL ITEM 60.2</t>
  </si>
  <si>
    <t>60.3</t>
  </si>
  <si>
    <t>60.3.1</t>
  </si>
  <si>
    <t>60.3.2</t>
  </si>
  <si>
    <t>60.3.3</t>
  </si>
  <si>
    <t>60.3.4</t>
  </si>
  <si>
    <t>60.3.5</t>
  </si>
  <si>
    <t>60.3.6</t>
  </si>
  <si>
    <t>60.3.7</t>
  </si>
  <si>
    <t>TOTAL ITEM 60.3</t>
  </si>
  <si>
    <t>60.4</t>
  </si>
  <si>
    <t>60.4.1</t>
  </si>
  <si>
    <t>60.4.2</t>
  </si>
  <si>
    <t>60.4.3</t>
  </si>
  <si>
    <t>60.4.4</t>
  </si>
  <si>
    <t>60.4.5</t>
  </si>
  <si>
    <t>60.4.6</t>
  </si>
  <si>
    <t>60.4.7</t>
  </si>
  <si>
    <t>TOTAL ITEM 60.4</t>
  </si>
  <si>
    <t>60.5</t>
  </si>
  <si>
    <t>60.5.1</t>
  </si>
  <si>
    <t>60.5.2</t>
  </si>
  <si>
    <t>60.5.3</t>
  </si>
  <si>
    <t>60.5.4</t>
  </si>
  <si>
    <t>60.5.5</t>
  </si>
  <si>
    <t>60.5.6</t>
  </si>
  <si>
    <t>60.5.7</t>
  </si>
  <si>
    <t>60.5.8</t>
  </si>
  <si>
    <t>60.5.9</t>
  </si>
  <si>
    <t>60.5.10</t>
  </si>
  <si>
    <t>60.5.11</t>
  </si>
  <si>
    <t>60.5.12</t>
  </si>
  <si>
    <t>60.5.13</t>
  </si>
  <si>
    <t>60.5.14</t>
  </si>
  <si>
    <t>60.5.15</t>
  </si>
  <si>
    <t>TOTAL ITEM 60.5</t>
  </si>
  <si>
    <t>70.2.5</t>
  </si>
  <si>
    <t>80.4</t>
  </si>
  <si>
    <t>50.2.4.1</t>
  </si>
  <si>
    <t>50.2.4.2</t>
  </si>
  <si>
    <t>50.2.4.3</t>
  </si>
  <si>
    <t>TOTAL ITEM 50.2.4</t>
  </si>
  <si>
    <t>40.2</t>
  </si>
  <si>
    <t>40.2.1</t>
  </si>
  <si>
    <t>40.2.2</t>
  </si>
  <si>
    <t>TOTAL ITEM 40.2</t>
  </si>
  <si>
    <t>RESERVATÓRIO FIBRA DE VIDRO 3.000 lt</t>
  </si>
  <si>
    <t>PINTURA LÁTEX  2  DEMÃOS</t>
  </si>
  <si>
    <t>GRADE</t>
  </si>
  <si>
    <t>PINTUA ESQUADRIAS</t>
  </si>
  <si>
    <t>ESMALTE</t>
  </si>
  <si>
    <t>FUNDO</t>
  </si>
  <si>
    <t xml:space="preserve">INSTALAÇÕES ELÉTRICAS </t>
  </si>
  <si>
    <t>80.1</t>
  </si>
  <si>
    <t>Canaletas</t>
  </si>
  <si>
    <t>Caixa areia</t>
  </si>
  <si>
    <t>um</t>
  </si>
  <si>
    <t>80.3</t>
  </si>
  <si>
    <t>Caixa separadora água e óleo</t>
  </si>
  <si>
    <t>Rede água e esgoto</t>
  </si>
  <si>
    <t>140.1</t>
  </si>
  <si>
    <t>140.1.1</t>
  </si>
  <si>
    <t>140.1.2</t>
  </si>
  <si>
    <t>140.1.3</t>
  </si>
  <si>
    <t>140.1.4</t>
  </si>
  <si>
    <t>140.1.5</t>
  </si>
  <si>
    <t>140.1.6</t>
  </si>
  <si>
    <t>140.1.7</t>
  </si>
  <si>
    <t>140.2</t>
  </si>
  <si>
    <t>140.2.1</t>
  </si>
  <si>
    <t>140.2.2</t>
  </si>
  <si>
    <t>140.2.3</t>
  </si>
  <si>
    <t>140.2.4</t>
  </si>
  <si>
    <t>140.2.5</t>
  </si>
  <si>
    <t>150.1</t>
  </si>
  <si>
    <t>150.2</t>
  </si>
  <si>
    <t>160.1</t>
  </si>
  <si>
    <t>160.2</t>
  </si>
  <si>
    <t>CERCA  VIVA</t>
  </si>
  <si>
    <t>LASTRO IMPERMEABILIZANTE (8cm)</t>
  </si>
  <si>
    <t>80.5</t>
  </si>
  <si>
    <t>Grelha</t>
  </si>
  <si>
    <t>120.1.1</t>
  </si>
  <si>
    <t>120.1.2</t>
  </si>
  <si>
    <t>120.1.3</t>
  </si>
  <si>
    <t>120.1.4</t>
  </si>
  <si>
    <t>120.1.5</t>
  </si>
  <si>
    <t>120.1.6</t>
  </si>
  <si>
    <t>120.2</t>
  </si>
  <si>
    <t>120.2.1</t>
  </si>
  <si>
    <t>120.2.2</t>
  </si>
  <si>
    <t>120.2.3</t>
  </si>
  <si>
    <t>120.2.4</t>
  </si>
  <si>
    <t>120.2.5</t>
  </si>
  <si>
    <t>120.2.6</t>
  </si>
  <si>
    <t>120.3</t>
  </si>
  <si>
    <t>120.3.1</t>
  </si>
  <si>
    <t>120.3.2</t>
  </si>
  <si>
    <t>120.3.3</t>
  </si>
  <si>
    <t>120.3.4</t>
  </si>
  <si>
    <t>120.3.5</t>
  </si>
  <si>
    <t>140.1.8</t>
  </si>
  <si>
    <t>140.1.9</t>
  </si>
  <si>
    <t>150.1.1</t>
  </si>
  <si>
    <t>150.1.2</t>
  </si>
  <si>
    <t>150.1.3</t>
  </si>
  <si>
    <t>150.1.4</t>
  </si>
  <si>
    <t>150.1.5</t>
  </si>
  <si>
    <t>150.1.6</t>
  </si>
  <si>
    <t>150.1.7</t>
  </si>
  <si>
    <t>150.2.1</t>
  </si>
  <si>
    <t>150.2.2</t>
  </si>
  <si>
    <t>150.2.3</t>
  </si>
  <si>
    <t>150.2.4</t>
  </si>
  <si>
    <t>150.2.5</t>
  </si>
  <si>
    <t>150.2.6</t>
  </si>
  <si>
    <t>170.1</t>
  </si>
  <si>
    <t>170.2</t>
  </si>
  <si>
    <t>170.3</t>
  </si>
  <si>
    <t>170.4</t>
  </si>
  <si>
    <t>BASE DE CONCRETO ARMADO</t>
  </si>
  <si>
    <t>1.1</t>
  </si>
  <si>
    <t>1.2</t>
  </si>
  <si>
    <t>1.1.1</t>
  </si>
  <si>
    <t>1.1.2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</si>
  <si>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</si>
  <si>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</si>
  <si>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</si>
  <si>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</si>
  <si>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</si>
  <si>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</si>
  <si>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</si>
  <si>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</si>
  <si>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1.4.1</t>
  </si>
  <si>
    <t>LASTRO DE CONCRETO (5cm)</t>
  </si>
  <si>
    <t>TOTAL ITEM 1.4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</si>
  <si>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</si>
  <si>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</si>
  <si>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</si>
  <si>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</si>
  <si>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</si>
  <si>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</si>
  <si>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</si>
  <si>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</si>
  <si>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1.5</t>
  </si>
  <si>
    <t>CONCRETO ESTRUTURAL FCK 15MPA, inclusive</t>
  </si>
  <si>
    <t>lançamento, forma e desforma</t>
  </si>
  <si>
    <t>m³</t>
  </si>
  <si>
    <t>TOTAL ITEM 1.5</t>
  </si>
  <si>
    <t>1.5.1</t>
  </si>
  <si>
    <t>1.5.2</t>
  </si>
  <si>
    <t>Servente</t>
  </si>
  <si>
    <t>com prof. Até 1,5 mt.</t>
  </si>
  <si>
    <t>TOTAL ITEM 1.1</t>
  </si>
  <si>
    <t>TOTAL ITEM 1.3</t>
  </si>
  <si>
    <t>m²</t>
  </si>
  <si>
    <t>APILOAMENTO DO TERRENO</t>
  </si>
  <si>
    <t>LOCAÇÃO COM GABARITO DE  MADEIRA</t>
  </si>
  <si>
    <t>ESCAVAÇÃO MANUAL EM TERRENO  DE 1ª CAT.</t>
  </si>
  <si>
    <t>TOTAL ITEM 1.2</t>
  </si>
  <si>
    <t>1.3.4</t>
  </si>
  <si>
    <t>1.3.5</t>
  </si>
  <si>
    <t>1.3.6</t>
  </si>
  <si>
    <t>1.3.7</t>
  </si>
  <si>
    <t>1.3.8</t>
  </si>
  <si>
    <t>Ajudante</t>
  </si>
  <si>
    <t>Cimento</t>
  </si>
  <si>
    <t>Brita 1</t>
  </si>
  <si>
    <t>Pedreiro</t>
  </si>
  <si>
    <t>Compactação mecanica c/ controle</t>
  </si>
  <si>
    <t>Areia média</t>
  </si>
  <si>
    <t>Brita 2</t>
  </si>
  <si>
    <t>Betoneira</t>
  </si>
  <si>
    <t>1.3.3</t>
  </si>
  <si>
    <t>Prego 18x27</t>
  </si>
  <si>
    <t>Carpinteiro</t>
  </si>
  <si>
    <t>1.4.10</t>
  </si>
  <si>
    <t>1.4.11</t>
  </si>
  <si>
    <t>1.4.12</t>
  </si>
  <si>
    <t>Tábua de pinho 1x9"</t>
  </si>
  <si>
    <t>Pontalete de pinho 3x3"</t>
  </si>
  <si>
    <t>Arame galvanizado</t>
  </si>
  <si>
    <t>Obra: ETE NOVO HORIZONTE</t>
  </si>
  <si>
    <t>CDI</t>
  </si>
  <si>
    <t>RESUMO PLANILHA ORÇAMENTÁRIA</t>
  </si>
  <si>
    <t>CRONOGRAMA FÍSICO-FINANCEIRO</t>
  </si>
  <si>
    <t>Valor</t>
  </si>
  <si>
    <t>Mês 01</t>
  </si>
  <si>
    <t>Mês 02</t>
  </si>
  <si>
    <t>ESTACAS À TRADO Ǿ 25</t>
  </si>
  <si>
    <t>Arame recozido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</si>
  <si>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</si>
  <si>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</si>
  <si>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</si>
  <si>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</si>
  <si>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</si>
  <si>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</si>
  <si>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</si>
  <si>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</si>
  <si>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TOTAL ITEM 1.6</t>
  </si>
  <si>
    <t>1.7</t>
  </si>
  <si>
    <t>1.7.1</t>
  </si>
  <si>
    <t>1.7.2</t>
  </si>
  <si>
    <t>TOTAL ITEM 1.7</t>
  </si>
  <si>
    <t xml:space="preserve">RESERVATÓRIO ESTRUTURA METÁLICA </t>
  </si>
  <si>
    <t>1.8</t>
  </si>
  <si>
    <t>1.8.1</t>
  </si>
  <si>
    <t>1.8.2</t>
  </si>
  <si>
    <t>ARMAÇÃO  AÇO CA 50</t>
  </si>
  <si>
    <t>Aço CA 50</t>
  </si>
  <si>
    <t>1.8.3</t>
  </si>
  <si>
    <t>1.8.4</t>
  </si>
  <si>
    <t>TOTAL ITEM 1.8</t>
  </si>
  <si>
    <t xml:space="preserve">Obra: RESERVATÓRIO METÁLICO </t>
  </si>
  <si>
    <t>unid</t>
  </si>
  <si>
    <t>ART Execução</t>
  </si>
  <si>
    <t>Acumulado:</t>
  </si>
  <si>
    <t>CONCRETO ESTRUTURAL FCK 25MPA, inclusive</t>
  </si>
  <si>
    <t>ESTACAS À TRADO Ǿ 30</t>
  </si>
  <si>
    <t>Placa Obra</t>
  </si>
  <si>
    <t>Obra: RESERVATÓRIO METÁLICO</t>
  </si>
  <si>
    <t>Escavação mecanica</t>
  </si>
  <si>
    <t>Ferreiro (Armador)</t>
  </si>
  <si>
    <t>SINAPI</t>
  </si>
  <si>
    <t>Instalação Hidraulica</t>
  </si>
  <si>
    <t>Instalação Elétrica</t>
  </si>
  <si>
    <t>2.1</t>
  </si>
  <si>
    <t>2.2</t>
  </si>
  <si>
    <t>2.3</t>
  </si>
  <si>
    <t>Instalações Hidraulicas e Instalações Elétricas</t>
  </si>
  <si>
    <t>Mobilização e Desmobilização</t>
  </si>
  <si>
    <t>Mês 03</t>
  </si>
  <si>
    <t>Tabua de pinho 2,5x30</t>
  </si>
  <si>
    <t>Prego 17x21</t>
  </si>
  <si>
    <t>Reservatório Metálico - 2000 m³  (Mobilização e Desmobilização)</t>
  </si>
  <si>
    <t>V= 2000,00 m³ H= 14,00 m</t>
  </si>
  <si>
    <t>Implantação de reservatório com volume de V=2.000,00 m³</t>
  </si>
  <si>
    <t>Local:  Bateria Chamcia</t>
  </si>
  <si>
    <t>Bateria Chamcia</t>
  </si>
  <si>
    <t>V= 2000,00 m³</t>
  </si>
  <si>
    <t>RESERVATÓRIO ESTRUTURA METÁLICA - V= 2000,00 m³</t>
  </si>
  <si>
    <t>V= 2.000,00 m³</t>
  </si>
  <si>
    <t>Mês 04</t>
  </si>
  <si>
    <t>Mês 05</t>
  </si>
  <si>
    <t>Mês 06</t>
  </si>
  <si>
    <t>TOTAL ITEM 2</t>
  </si>
  <si>
    <t xml:space="preserve">Anotação de execução CREA, sondagem  </t>
  </si>
  <si>
    <t>ART Execução e sondagem</t>
  </si>
  <si>
    <t>ART Execução, sondagens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</si>
</sst>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_(* #,##0.0000_);_(* \(#,##0.0000\);_(* &quot;-&quot;????_);_(@_)"/>
  </numFmts>
  <fonts count="28" x14ac:knownFonts="1">
    <font>
      <sz val="10"/>
      <name val="Arial"/>
    </font>
    <font>
      <sz val="10"/>
      <name val="Arial"/>
    </font>
    <font>
      <sz val="10"/>
      <name val="Times New Roman Greek"/>
      <family val="1"/>
      <charset val="161"/>
    </font>
    <font>
      <b/>
      <sz val="10"/>
      <name val="Times New Roman Greek"/>
      <family val="1"/>
      <charset val="161"/>
    </font>
    <font>
      <b/>
      <sz val="20"/>
      <name val="Times New Roman Greek"/>
      <family val="1"/>
      <charset val="161"/>
    </font>
    <font>
      <sz val="8"/>
      <name val="Times New Roman Greek"/>
      <family val="1"/>
      <charset val="161"/>
    </font>
    <font>
      <b/>
      <sz val="8"/>
      <name val="Times New Roman Greek"/>
      <family val="1"/>
      <charset val="161"/>
    </font>
    <font>
      <b/>
      <sz val="10"/>
      <name val="Times New Roman Greek"/>
    </font>
    <font>
      <sz val="10"/>
      <name val="Times New Roman"/>
      <family val="1"/>
    </font>
    <font>
      <sz val="11"/>
      <name val="Arial Narrow"/>
      <family val="2"/>
    </font>
    <font>
      <sz val="10"/>
      <name val="Times New Roman Greek"/>
    </font>
    <font>
      <sz val="9.5"/>
      <name val="Arial Narrow"/>
      <family val="2"/>
    </font>
    <font>
      <sz val="10"/>
      <color indexed="8"/>
      <name val="Arial Narrow"/>
      <family val="2"/>
    </font>
    <font>
      <sz val="11"/>
      <name val="Times New Roman Greek"/>
      <family val="1"/>
      <charset val="161"/>
    </font>
    <font>
      <b/>
      <sz val="11"/>
      <name val="Times New Roman Greek"/>
      <family val="1"/>
      <charset val="161"/>
    </font>
    <font>
      <sz val="11"/>
      <color indexed="8"/>
      <name val="Arial Narrow"/>
      <family val="2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Arial Narrow"/>
      <family val="2"/>
    </font>
    <font>
      <sz val="8"/>
      <name val="Arial"/>
    </font>
    <font>
      <sz val="9"/>
      <name val="Arial"/>
      <family val="2"/>
    </font>
    <font>
      <b/>
      <sz val="9"/>
      <name val="Times New Roman Greek"/>
      <family val="1"/>
      <charset val="161"/>
    </font>
    <font>
      <sz val="9"/>
      <name val="Times New Roman Greek"/>
      <family val="1"/>
      <charset val="161"/>
    </font>
    <font>
      <b/>
      <sz val="9"/>
      <name val="Arial"/>
      <family val="2"/>
    </font>
    <font>
      <sz val="9"/>
      <name val="Times New Roman Greek"/>
    </font>
    <font>
      <b/>
      <sz val="9"/>
      <name val="Times New Roman Greek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0" xfId="1" applyFont="1" applyBorder="1"/>
    <xf numFmtId="0" fontId="2" fillId="0" borderId="6" xfId="0" applyFont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 applyAlignment="1">
      <alignment horizontal="center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justify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justify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right"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right"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right"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0" fontId="8" fillId="0" borderId="8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right" vertical="top" wrapText="1"/>
    </xf>
    <xf numFmtId="0" fontId="12" fillId="0" borderId="12" xfId="0" applyFont="1" applyBorder="1" applyAlignment="1">
      <alignment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7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3" fontId="12" fillId="0" borderId="10" xfId="0" applyNumberFormat="1" applyFont="1" applyBorder="1" applyAlignment="1">
      <alignment horizontal="center" vertical="top" wrapText="1"/>
    </xf>
    <xf numFmtId="3" fontId="12" fillId="0" borderId="9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justify" vertical="top" wrapText="1"/>
    </xf>
    <xf numFmtId="0" fontId="19" fillId="0" borderId="24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164" fontId="3" fillId="0" borderId="7" xfId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2" fillId="0" borderId="0" xfId="1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2" fillId="0" borderId="56" xfId="0" applyFont="1" applyBorder="1" applyAlignment="1">
      <alignment horizontal="left" wrapText="1"/>
    </xf>
    <xf numFmtId="0" fontId="2" fillId="0" borderId="5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5" borderId="22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wrapText="1"/>
    </xf>
    <xf numFmtId="0" fontId="3" fillId="5" borderId="13" xfId="0" applyFont="1" applyFill="1" applyBorder="1" applyAlignment="1">
      <alignment wrapText="1"/>
    </xf>
    <xf numFmtId="0" fontId="3" fillId="5" borderId="29" xfId="0" applyFont="1" applyFill="1" applyBorder="1" applyAlignment="1">
      <alignment wrapText="1"/>
    </xf>
    <xf numFmtId="164" fontId="3" fillId="5" borderId="22" xfId="0" applyNumberFormat="1" applyFont="1" applyFill="1" applyBorder="1" applyAlignment="1">
      <alignment wrapText="1"/>
    </xf>
    <xf numFmtId="0" fontId="3" fillId="0" borderId="18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0" fontId="10" fillId="0" borderId="19" xfId="0" applyFont="1" applyBorder="1" applyAlignment="1">
      <alignment horizontal="left" wrapText="1"/>
    </xf>
    <xf numFmtId="0" fontId="10" fillId="0" borderId="12" xfId="0" applyFont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164" fontId="2" fillId="0" borderId="10" xfId="1" applyFont="1" applyBorder="1" applyAlignment="1">
      <alignment wrapText="1"/>
    </xf>
    <xf numFmtId="0" fontId="10" fillId="4" borderId="19" xfId="0" applyFont="1" applyFill="1" applyBorder="1" applyAlignment="1">
      <alignment horizontal="left" wrapText="1"/>
    </xf>
    <xf numFmtId="0" fontId="10" fillId="4" borderId="12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wrapText="1"/>
    </xf>
    <xf numFmtId="164" fontId="2" fillId="4" borderId="10" xfId="1" applyFont="1" applyFill="1" applyBorder="1" applyAlignment="1">
      <alignment wrapText="1"/>
    </xf>
    <xf numFmtId="164" fontId="3" fillId="4" borderId="10" xfId="1" applyFont="1" applyFill="1" applyBorder="1" applyAlignment="1">
      <alignment wrapText="1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wrapText="1"/>
    </xf>
    <xf numFmtId="164" fontId="3" fillId="0" borderId="10" xfId="1" applyFont="1" applyBorder="1" applyAlignment="1">
      <alignment wrapText="1"/>
    </xf>
    <xf numFmtId="0" fontId="7" fillId="4" borderId="10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wrapText="1"/>
    </xf>
    <xf numFmtId="0" fontId="7" fillId="4" borderId="46" xfId="0" applyFont="1" applyFill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12" xfId="0" applyFont="1" applyBorder="1" applyAlignment="1">
      <alignment wrapText="1"/>
    </xf>
    <xf numFmtId="164" fontId="7" fillId="0" borderId="10" xfId="1" applyFont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3" fillId="0" borderId="19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2" fillId="0" borderId="19" xfId="0" applyFont="1" applyBorder="1" applyAlignment="1">
      <alignment horizontal="left" wrapText="1"/>
    </xf>
    <xf numFmtId="0" fontId="3" fillId="0" borderId="41" xfId="0" applyFont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164" fontId="2" fillId="0" borderId="9" xfId="1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164" fontId="10" fillId="0" borderId="9" xfId="1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164" fontId="10" fillId="0" borderId="10" xfId="1" applyFont="1" applyBorder="1" applyAlignment="1">
      <alignment wrapText="1"/>
    </xf>
    <xf numFmtId="164" fontId="7" fillId="0" borderId="3" xfId="1" applyFont="1" applyBorder="1" applyAlignment="1">
      <alignment wrapText="1"/>
    </xf>
    <xf numFmtId="0" fontId="2" fillId="0" borderId="20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164" fontId="2" fillId="0" borderId="14" xfId="1" applyFont="1" applyBorder="1" applyAlignment="1">
      <alignment wrapText="1"/>
    </xf>
    <xf numFmtId="164" fontId="2" fillId="0" borderId="42" xfId="1" applyFont="1" applyBorder="1" applyAlignment="1">
      <alignment wrapText="1"/>
    </xf>
    <xf numFmtId="164" fontId="3" fillId="0" borderId="44" xfId="1" applyFont="1" applyBorder="1" applyAlignment="1">
      <alignment wrapText="1"/>
    </xf>
    <xf numFmtId="0" fontId="3" fillId="5" borderId="35" xfId="0" applyFont="1" applyFill="1" applyBorder="1" applyAlignment="1">
      <alignment horizontal="left" wrapText="1"/>
    </xf>
    <xf numFmtId="0" fontId="7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horizontal="center" wrapText="1"/>
    </xf>
    <xf numFmtId="164" fontId="3" fillId="5" borderId="37" xfId="1" applyFont="1" applyFill="1" applyBorder="1" applyAlignment="1">
      <alignment wrapText="1"/>
    </xf>
    <xf numFmtId="164" fontId="3" fillId="5" borderId="57" xfId="1" applyFont="1" applyFill="1" applyBorder="1" applyAlignment="1">
      <alignment wrapText="1"/>
    </xf>
    <xf numFmtId="164" fontId="3" fillId="5" borderId="38" xfId="1" applyFont="1" applyFill="1" applyBorder="1" applyAlignment="1">
      <alignment wrapText="1"/>
    </xf>
    <xf numFmtId="0" fontId="3" fillId="5" borderId="40" xfId="0" applyFont="1" applyFill="1" applyBorder="1" applyAlignment="1">
      <alignment horizontal="left" wrapText="1"/>
    </xf>
    <xf numFmtId="0" fontId="7" fillId="5" borderId="58" xfId="0" applyFont="1" applyFill="1" applyBorder="1" applyAlignment="1">
      <alignment wrapText="1"/>
    </xf>
    <xf numFmtId="0" fontId="2" fillId="5" borderId="42" xfId="0" applyFont="1" applyFill="1" applyBorder="1" applyAlignment="1">
      <alignment horizontal="center" wrapText="1"/>
    </xf>
    <xf numFmtId="164" fontId="2" fillId="5" borderId="42" xfId="1" applyFont="1" applyFill="1" applyBorder="1" applyAlignment="1">
      <alignment wrapText="1"/>
    </xf>
    <xf numFmtId="164" fontId="7" fillId="5" borderId="59" xfId="1" applyFont="1" applyFill="1" applyBorder="1" applyAlignment="1">
      <alignment wrapText="1"/>
    </xf>
    <xf numFmtId="164" fontId="2" fillId="5" borderId="29" xfId="1" applyFont="1" applyFill="1" applyBorder="1" applyAlignment="1">
      <alignment wrapText="1"/>
    </xf>
    <xf numFmtId="164" fontId="7" fillId="5" borderId="22" xfId="1" applyFont="1" applyFill="1" applyBorder="1" applyAlignment="1">
      <alignment wrapText="1"/>
    </xf>
    <xf numFmtId="9" fontId="3" fillId="5" borderId="13" xfId="0" applyNumberFormat="1" applyFont="1" applyFill="1" applyBorder="1" applyAlignment="1">
      <alignment wrapText="1"/>
    </xf>
    <xf numFmtId="164" fontId="2" fillId="5" borderId="13" xfId="1" applyFont="1" applyFill="1" applyBorder="1" applyAlignment="1">
      <alignment wrapText="1"/>
    </xf>
    <xf numFmtId="9" fontId="3" fillId="0" borderId="14" xfId="0" applyNumberFormat="1" applyFont="1" applyBorder="1" applyAlignment="1">
      <alignment wrapText="1"/>
    </xf>
    <xf numFmtId="9" fontId="3" fillId="0" borderId="13" xfId="0" applyNumberFormat="1" applyFont="1" applyBorder="1" applyAlignment="1">
      <alignment wrapText="1"/>
    </xf>
    <xf numFmtId="164" fontId="2" fillId="0" borderId="13" xfId="1" applyFont="1" applyBorder="1" applyAlignment="1">
      <alignment wrapText="1"/>
    </xf>
    <xf numFmtId="164" fontId="2" fillId="0" borderId="29" xfId="1" applyFont="1" applyBorder="1" applyAlignment="1">
      <alignment wrapText="1"/>
    </xf>
    <xf numFmtId="164" fontId="2" fillId="0" borderId="22" xfId="1" applyFont="1" applyBorder="1" applyAlignment="1">
      <alignment wrapText="1"/>
    </xf>
    <xf numFmtId="164" fontId="2" fillId="0" borderId="11" xfId="1" applyFont="1" applyBorder="1" applyAlignment="1">
      <alignment wrapText="1"/>
    </xf>
    <xf numFmtId="9" fontId="3" fillId="0" borderId="15" xfId="0" applyNumberFormat="1" applyFont="1" applyBorder="1" applyAlignment="1">
      <alignment wrapText="1"/>
    </xf>
    <xf numFmtId="164" fontId="2" fillId="0" borderId="16" xfId="1" applyFont="1" applyBorder="1" applyAlignment="1">
      <alignment wrapText="1"/>
    </xf>
    <xf numFmtId="0" fontId="2" fillId="7" borderId="13" xfId="0" applyFont="1" applyFill="1" applyBorder="1" applyAlignment="1">
      <alignment horizontal="center" wrapText="1"/>
    </xf>
    <xf numFmtId="164" fontId="2" fillId="7" borderId="13" xfId="1" applyFont="1" applyFill="1" applyBorder="1" applyAlignment="1">
      <alignment wrapText="1"/>
    </xf>
    <xf numFmtId="164" fontId="2" fillId="7" borderId="29" xfId="1" applyFont="1" applyFill="1" applyBorder="1" applyAlignment="1">
      <alignment wrapText="1"/>
    </xf>
    <xf numFmtId="164" fontId="3" fillId="7" borderId="22" xfId="1" applyFont="1" applyFill="1" applyBorder="1" applyAlignment="1">
      <alignment wrapText="1"/>
    </xf>
    <xf numFmtId="164" fontId="2" fillId="0" borderId="4" xfId="1" applyFont="1" applyBorder="1" applyAlignment="1">
      <alignment wrapText="1"/>
    </xf>
    <xf numFmtId="164" fontId="7" fillId="0" borderId="44" xfId="1" applyFont="1" applyBorder="1" applyAlignment="1">
      <alignment wrapText="1"/>
    </xf>
    <xf numFmtId="164" fontId="7" fillId="0" borderId="45" xfId="1" applyFont="1" applyBorder="1" applyAlignment="1">
      <alignment wrapText="1"/>
    </xf>
    <xf numFmtId="0" fontId="2" fillId="5" borderId="13" xfId="0" applyFont="1" applyFill="1" applyBorder="1" applyAlignment="1">
      <alignment horizontal="center" wrapText="1"/>
    </xf>
    <xf numFmtId="164" fontId="7" fillId="0" borderId="0" xfId="1" applyFont="1" applyBorder="1" applyAlignment="1">
      <alignment wrapText="1"/>
    </xf>
    <xf numFmtId="0" fontId="7" fillId="0" borderId="5" xfId="0" applyFont="1" applyBorder="1" applyAlignment="1">
      <alignment wrapText="1"/>
    </xf>
    <xf numFmtId="164" fontId="2" fillId="0" borderId="56" xfId="1" applyFont="1" applyBorder="1" applyAlignment="1">
      <alignment wrapText="1"/>
    </xf>
    <xf numFmtId="0" fontId="3" fillId="5" borderId="15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7" fillId="0" borderId="19" xfId="0" applyFont="1" applyBorder="1" applyAlignment="1">
      <alignment horizontal="center" wrapText="1"/>
    </xf>
    <xf numFmtId="0" fontId="3" fillId="7" borderId="15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4" borderId="0" xfId="0" applyFont="1" applyFill="1" applyAlignment="1">
      <alignment wrapText="1"/>
    </xf>
    <xf numFmtId="0" fontId="2" fillId="0" borderId="6" xfId="0" applyFont="1" applyBorder="1" applyAlignment="1">
      <alignment horizontal="left" wrapText="1"/>
    </xf>
    <xf numFmtId="0" fontId="3" fillId="5" borderId="30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6" borderId="19" xfId="0" applyFont="1" applyFill="1" applyBorder="1" applyAlignment="1">
      <alignment horizontal="left" wrapText="1"/>
    </xf>
    <xf numFmtId="0" fontId="10" fillId="6" borderId="28" xfId="0" applyFont="1" applyFill="1" applyBorder="1" applyAlignment="1">
      <alignment horizontal="left" wrapText="1"/>
    </xf>
    <xf numFmtId="0" fontId="10" fillId="6" borderId="12" xfId="0" applyFont="1" applyFill="1" applyBorder="1" applyAlignment="1">
      <alignment wrapText="1"/>
    </xf>
    <xf numFmtId="0" fontId="2" fillId="6" borderId="10" xfId="0" applyFont="1" applyFill="1" applyBorder="1" applyAlignment="1">
      <alignment horizontal="center" wrapText="1"/>
    </xf>
    <xf numFmtId="164" fontId="2" fillId="6" borderId="10" xfId="1" applyFont="1" applyFill="1" applyBorder="1" applyAlignment="1">
      <alignment wrapText="1"/>
    </xf>
    <xf numFmtId="164" fontId="3" fillId="6" borderId="10" xfId="1" applyFont="1" applyFill="1" applyBorder="1" applyAlignment="1">
      <alignment wrapText="1"/>
    </xf>
    <xf numFmtId="0" fontId="10" fillId="0" borderId="11" xfId="0" applyFont="1" applyBorder="1" applyAlignment="1">
      <alignment horizontal="left" wrapText="1"/>
    </xf>
    <xf numFmtId="0" fontId="7" fillId="4" borderId="35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164" fontId="3" fillId="0" borderId="11" xfId="1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2" fillId="0" borderId="28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7" fillId="0" borderId="11" xfId="0" applyFont="1" applyBorder="1" applyAlignment="1">
      <alignment wrapText="1"/>
    </xf>
    <xf numFmtId="4" fontId="0" fillId="0" borderId="10" xfId="0" applyNumberFormat="1" applyBorder="1" applyAlignment="1">
      <alignment wrapText="1"/>
    </xf>
    <xf numFmtId="0" fontId="2" fillId="0" borderId="28" xfId="0" applyFont="1" applyBorder="1" applyAlignment="1">
      <alignment wrapText="1"/>
    </xf>
    <xf numFmtId="0" fontId="7" fillId="0" borderId="28" xfId="0" applyFont="1" applyBorder="1" applyAlignment="1">
      <alignment horizontal="left" wrapText="1"/>
    </xf>
    <xf numFmtId="0" fontId="3" fillId="4" borderId="10" xfId="0" applyFont="1" applyFill="1" applyBorder="1" applyAlignment="1">
      <alignment wrapText="1"/>
    </xf>
    <xf numFmtId="0" fontId="10" fillId="0" borderId="19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3" fillId="0" borderId="28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164" fontId="3" fillId="0" borderId="9" xfId="1" applyFont="1" applyBorder="1" applyAlignment="1">
      <alignment wrapText="1"/>
    </xf>
    <xf numFmtId="0" fontId="3" fillId="4" borderId="19" xfId="0" applyFont="1" applyFill="1" applyBorder="1" applyAlignment="1">
      <alignment horizontal="left" wrapText="1"/>
    </xf>
    <xf numFmtId="0" fontId="3" fillId="4" borderId="28" xfId="0" applyFont="1" applyFill="1" applyBorder="1" applyAlignment="1">
      <alignment horizontal="left" wrapText="1"/>
    </xf>
    <xf numFmtId="0" fontId="3" fillId="6" borderId="19" xfId="0" applyFont="1" applyFill="1" applyBorder="1" applyAlignment="1">
      <alignment horizontal="left" wrapText="1"/>
    </xf>
    <xf numFmtId="0" fontId="3" fillId="6" borderId="28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wrapText="1"/>
    </xf>
    <xf numFmtId="0" fontId="10" fillId="0" borderId="1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9" xfId="0" applyFont="1" applyBorder="1" applyAlignment="1">
      <alignment wrapText="1"/>
    </xf>
    <xf numFmtId="164" fontId="3" fillId="0" borderId="6" xfId="1" applyFont="1" applyBorder="1" applyAlignment="1">
      <alignment wrapText="1"/>
    </xf>
    <xf numFmtId="164" fontId="7" fillId="0" borderId="6" xfId="1" applyFont="1" applyBorder="1" applyAlignment="1">
      <alignment wrapText="1"/>
    </xf>
    <xf numFmtId="164" fontId="10" fillId="0" borderId="6" xfId="1" applyFont="1" applyBorder="1" applyAlignment="1">
      <alignment wrapText="1"/>
    </xf>
    <xf numFmtId="0" fontId="7" fillId="0" borderId="18" xfId="0" applyFont="1" applyBorder="1" applyAlignment="1">
      <alignment horizontal="left" wrapText="1"/>
    </xf>
    <xf numFmtId="0" fontId="3" fillId="4" borderId="35" xfId="0" applyFont="1" applyFill="1" applyBorder="1" applyAlignment="1">
      <alignment horizontal="left" wrapText="1"/>
    </xf>
    <xf numFmtId="0" fontId="3" fillId="4" borderId="65" xfId="0" applyFont="1" applyFill="1" applyBorder="1" applyAlignment="1">
      <alignment horizontal="left" wrapText="1"/>
    </xf>
    <xf numFmtId="0" fontId="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horizontal="center" wrapText="1"/>
    </xf>
    <xf numFmtId="164" fontId="3" fillId="4" borderId="37" xfId="1" applyFont="1" applyFill="1" applyBorder="1" applyAlignment="1">
      <alignment wrapText="1"/>
    </xf>
    <xf numFmtId="164" fontId="3" fillId="4" borderId="38" xfId="1" applyFont="1" applyFill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7" fillId="5" borderId="19" xfId="0" applyFont="1" applyFill="1" applyBorder="1" applyAlignment="1">
      <alignment horizontal="left" wrapText="1"/>
    </xf>
    <xf numFmtId="0" fontId="7" fillId="5" borderId="28" xfId="0" applyFont="1" applyFill="1" applyBorder="1" applyAlignment="1">
      <alignment horizontal="left" wrapText="1"/>
    </xf>
    <xf numFmtId="0" fontId="7" fillId="5" borderId="12" xfId="0" applyFont="1" applyFill="1" applyBorder="1" applyAlignment="1">
      <alignment wrapText="1"/>
    </xf>
    <xf numFmtId="0" fontId="2" fillId="5" borderId="10" xfId="0" applyFont="1" applyFill="1" applyBorder="1" applyAlignment="1">
      <alignment horizontal="center" wrapText="1"/>
    </xf>
    <xf numFmtId="164" fontId="2" fillId="5" borderId="10" xfId="1" applyFont="1" applyFill="1" applyBorder="1" applyAlignment="1">
      <alignment wrapText="1"/>
    </xf>
    <xf numFmtId="164" fontId="7" fillId="5" borderId="10" xfId="1" applyFont="1" applyFill="1" applyBorder="1" applyAlignment="1">
      <alignment wrapText="1"/>
    </xf>
    <xf numFmtId="0" fontId="2" fillId="5" borderId="19" xfId="0" applyFont="1" applyFill="1" applyBorder="1" applyAlignment="1">
      <alignment horizontal="left" wrapText="1"/>
    </xf>
    <xf numFmtId="0" fontId="2" fillId="5" borderId="28" xfId="0" applyFont="1" applyFill="1" applyBorder="1" applyAlignment="1">
      <alignment horizontal="left" wrapText="1"/>
    </xf>
    <xf numFmtId="167" fontId="2" fillId="0" borderId="10" xfId="1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58" xfId="0" applyFont="1" applyBorder="1" applyAlignment="1">
      <alignment wrapText="1"/>
    </xf>
    <xf numFmtId="0" fontId="3" fillId="0" borderId="67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3" fillId="7" borderId="17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2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4" fontId="2" fillId="0" borderId="3" xfId="1" applyFont="1" applyBorder="1" applyAlignment="1">
      <alignment wrapText="1"/>
    </xf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horizontal="center" wrapText="1"/>
    </xf>
    <xf numFmtId="164" fontId="2" fillId="4" borderId="0" xfId="1" applyFont="1" applyFill="1" applyBorder="1" applyAlignment="1">
      <alignment wrapText="1"/>
    </xf>
    <xf numFmtId="164" fontId="3" fillId="4" borderId="39" xfId="1" applyFont="1" applyFill="1" applyBorder="1" applyAlignment="1">
      <alignment wrapText="1"/>
    </xf>
    <xf numFmtId="0" fontId="3" fillId="4" borderId="0" xfId="0" applyFont="1" applyFill="1" applyAlignment="1">
      <alignment horizontal="left" wrapText="1"/>
    </xf>
    <xf numFmtId="164" fontId="3" fillId="0" borderId="8" xfId="1" applyFont="1" applyBorder="1" applyAlignment="1">
      <alignment wrapText="1"/>
    </xf>
    <xf numFmtId="164" fontId="2" fillId="0" borderId="12" xfId="1" applyFont="1" applyBorder="1" applyAlignment="1">
      <alignment wrapText="1"/>
    </xf>
    <xf numFmtId="4" fontId="0" fillId="0" borderId="0" xfId="0" applyNumberFormat="1" applyAlignment="1">
      <alignment wrapText="1"/>
    </xf>
    <xf numFmtId="164" fontId="3" fillId="0" borderId="12" xfId="1" applyFont="1" applyBorder="1" applyAlignment="1">
      <alignment wrapText="1"/>
    </xf>
    <xf numFmtId="164" fontId="3" fillId="0" borderId="3" xfId="1" applyFont="1" applyBorder="1" applyAlignment="1">
      <alignment wrapText="1"/>
    </xf>
    <xf numFmtId="164" fontId="3" fillId="0" borderId="39" xfId="1" applyFont="1" applyBorder="1" applyAlignment="1">
      <alignment wrapText="1"/>
    </xf>
    <xf numFmtId="164" fontId="2" fillId="0" borderId="8" xfId="1" applyFont="1" applyBorder="1" applyAlignment="1">
      <alignment wrapText="1"/>
    </xf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horizontal="center" wrapText="1"/>
    </xf>
    <xf numFmtId="164" fontId="3" fillId="5" borderId="0" xfId="1" applyFont="1" applyFill="1" applyBorder="1" applyAlignment="1">
      <alignment wrapText="1"/>
    </xf>
    <xf numFmtId="164" fontId="3" fillId="5" borderId="39" xfId="1" applyFont="1" applyFill="1" applyBorder="1" applyAlignment="1">
      <alignment wrapText="1"/>
    </xf>
    <xf numFmtId="0" fontId="3" fillId="5" borderId="0" xfId="0" applyFont="1" applyFill="1" applyAlignment="1">
      <alignment horizontal="left" wrapText="1"/>
    </xf>
    <xf numFmtId="0" fontId="3" fillId="6" borderId="1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21" xfId="0" applyFont="1" applyBorder="1" applyAlignment="1">
      <alignment horizontal="left" wrapText="1"/>
    </xf>
    <xf numFmtId="0" fontId="3" fillId="5" borderId="13" xfId="0" applyFont="1" applyFill="1" applyBorder="1" applyAlignment="1">
      <alignment horizontal="center" wrapText="1"/>
    </xf>
    <xf numFmtId="164" fontId="3" fillId="5" borderId="13" xfId="1" applyFont="1" applyFill="1" applyBorder="1" applyAlignment="1">
      <alignment wrapText="1"/>
    </xf>
    <xf numFmtId="164" fontId="3" fillId="5" borderId="16" xfId="1" applyFont="1" applyFill="1" applyBorder="1" applyAlignment="1">
      <alignment wrapText="1"/>
    </xf>
    <xf numFmtId="0" fontId="3" fillId="6" borderId="10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left" wrapText="1"/>
    </xf>
    <xf numFmtId="9" fontId="2" fillId="0" borderId="10" xfId="0" applyNumberFormat="1" applyFont="1" applyBorder="1" applyAlignment="1">
      <alignment horizontal="center" wrapText="1"/>
    </xf>
    <xf numFmtId="164" fontId="3" fillId="0" borderId="4" xfId="1" applyFont="1" applyBorder="1" applyAlignment="1">
      <alignment wrapText="1"/>
    </xf>
    <xf numFmtId="0" fontId="2" fillId="6" borderId="10" xfId="0" applyFont="1" applyFill="1" applyBorder="1" applyAlignment="1">
      <alignment wrapText="1"/>
    </xf>
    <xf numFmtId="164" fontId="2" fillId="6" borderId="10" xfId="0" applyNumberFormat="1" applyFont="1" applyFill="1" applyBorder="1" applyAlignment="1">
      <alignment wrapText="1"/>
    </xf>
    <xf numFmtId="164" fontId="2" fillId="0" borderId="10" xfId="1" applyFont="1" applyFill="1" applyBorder="1" applyAlignment="1">
      <alignment wrapText="1"/>
    </xf>
    <xf numFmtId="164" fontId="3" fillId="0" borderId="10" xfId="1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2" fillId="6" borderId="11" xfId="0" applyFont="1" applyFill="1" applyBorder="1" applyAlignment="1">
      <alignment horizontal="center" wrapText="1"/>
    </xf>
    <xf numFmtId="164" fontId="2" fillId="6" borderId="11" xfId="1" applyFont="1" applyFill="1" applyBorder="1" applyAlignment="1">
      <alignment wrapText="1"/>
    </xf>
    <xf numFmtId="164" fontId="3" fillId="6" borderId="11" xfId="1" applyFont="1" applyFill="1" applyBorder="1" applyAlignment="1">
      <alignment wrapText="1"/>
    </xf>
    <xf numFmtId="0" fontId="2" fillId="6" borderId="21" xfId="0" applyFont="1" applyFill="1" applyBorder="1" applyAlignment="1">
      <alignment horizontal="left" wrapText="1"/>
    </xf>
    <xf numFmtId="0" fontId="2" fillId="6" borderId="0" xfId="0" applyFont="1" applyFill="1" applyAlignment="1">
      <alignment horizontal="left" wrapText="1"/>
    </xf>
    <xf numFmtId="2" fontId="2" fillId="0" borderId="10" xfId="0" applyNumberFormat="1" applyFont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3" fillId="5" borderId="10" xfId="0" applyFont="1" applyFill="1" applyBorder="1" applyAlignment="1">
      <alignment horizontal="center" wrapText="1"/>
    </xf>
    <xf numFmtId="164" fontId="3" fillId="5" borderId="10" xfId="1" applyFont="1" applyFill="1" applyBorder="1" applyAlignment="1">
      <alignment wrapText="1"/>
    </xf>
    <xf numFmtId="0" fontId="3" fillId="5" borderId="19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21" xfId="0" applyFont="1" applyBorder="1" applyAlignment="1">
      <alignment wrapText="1"/>
    </xf>
    <xf numFmtId="0" fontId="3" fillId="5" borderId="32" xfId="0" applyFont="1" applyFill="1" applyBorder="1" applyAlignment="1">
      <alignment wrapText="1"/>
    </xf>
    <xf numFmtId="0" fontId="3" fillId="5" borderId="33" xfId="0" applyFont="1" applyFill="1" applyBorder="1" applyAlignment="1">
      <alignment horizontal="center" wrapText="1"/>
    </xf>
    <xf numFmtId="164" fontId="3" fillId="5" borderId="33" xfId="1" applyFont="1" applyFill="1" applyBorder="1" applyAlignment="1">
      <alignment wrapText="1"/>
    </xf>
    <xf numFmtId="164" fontId="3" fillId="5" borderId="34" xfId="1" applyFont="1" applyFill="1" applyBorder="1" applyAlignment="1">
      <alignment wrapText="1"/>
    </xf>
    <xf numFmtId="0" fontId="3" fillId="5" borderId="31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164" fontId="10" fillId="0" borderId="0" xfId="1" applyFont="1" applyAlignment="1">
      <alignment wrapText="1"/>
    </xf>
    <xf numFmtId="0" fontId="13" fillId="0" borderId="19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3" fillId="0" borderId="19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3" fontId="2" fillId="0" borderId="19" xfId="0" applyNumberFormat="1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2" fillId="0" borderId="21" xfId="0" applyNumberFormat="1" applyFont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0" fontId="7" fillId="3" borderId="10" xfId="0" applyFont="1" applyFill="1" applyBorder="1" applyAlignment="1">
      <alignment horizontal="center" wrapText="1"/>
    </xf>
    <xf numFmtId="164" fontId="7" fillId="3" borderId="10" xfId="1" applyFont="1" applyFill="1" applyBorder="1" applyAlignment="1">
      <alignment wrapText="1"/>
    </xf>
    <xf numFmtId="0" fontId="7" fillId="3" borderId="2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164" fontId="2" fillId="2" borderId="10" xfId="1" applyFont="1" applyFill="1" applyBorder="1" applyAlignment="1">
      <alignment wrapText="1"/>
    </xf>
    <xf numFmtId="0" fontId="2" fillId="2" borderId="2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164" fontId="2" fillId="2" borderId="11" xfId="1" applyFont="1" applyFill="1" applyBorder="1" applyAlignment="1">
      <alignment wrapText="1"/>
    </xf>
    <xf numFmtId="164" fontId="2" fillId="5" borderId="11" xfId="1" applyFont="1" applyFill="1" applyBorder="1" applyAlignment="1">
      <alignment wrapText="1"/>
    </xf>
    <xf numFmtId="164" fontId="3" fillId="5" borderId="11" xfId="1" applyFont="1" applyFill="1" applyBorder="1" applyAlignment="1">
      <alignment wrapText="1"/>
    </xf>
    <xf numFmtId="0" fontId="3" fillId="2" borderId="2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166" fontId="2" fillId="0" borderId="10" xfId="1" applyNumberFormat="1" applyFont="1" applyBorder="1" applyAlignment="1">
      <alignment wrapText="1"/>
    </xf>
    <xf numFmtId="0" fontId="7" fillId="6" borderId="12" xfId="0" applyFont="1" applyFill="1" applyBorder="1" applyAlignment="1">
      <alignment wrapText="1"/>
    </xf>
    <xf numFmtId="0" fontId="7" fillId="6" borderId="19" xfId="0" applyFont="1" applyFill="1" applyBorder="1" applyAlignment="1">
      <alignment horizontal="left" wrapText="1"/>
    </xf>
    <xf numFmtId="0" fontId="7" fillId="6" borderId="28" xfId="0" applyFont="1" applyFill="1" applyBorder="1" applyAlignment="1">
      <alignment horizontal="left" wrapText="1"/>
    </xf>
    <xf numFmtId="0" fontId="7" fillId="4" borderId="12" xfId="0" applyFont="1" applyFill="1" applyBorder="1" applyAlignment="1">
      <alignment wrapText="1"/>
    </xf>
    <xf numFmtId="0" fontId="7" fillId="4" borderId="19" xfId="0" applyFont="1" applyFill="1" applyBorder="1" applyAlignment="1">
      <alignment horizontal="left" wrapText="1"/>
    </xf>
    <xf numFmtId="0" fontId="7" fillId="4" borderId="28" xfId="0" applyFont="1" applyFill="1" applyBorder="1" applyAlignment="1">
      <alignment horizontal="left" wrapText="1"/>
    </xf>
    <xf numFmtId="0" fontId="3" fillId="6" borderId="21" xfId="0" applyFont="1" applyFill="1" applyBorder="1" applyAlignment="1">
      <alignment horizontal="left" wrapText="1"/>
    </xf>
    <xf numFmtId="0" fontId="3" fillId="5" borderId="10" xfId="0" applyFont="1" applyFill="1" applyBorder="1" applyAlignment="1">
      <alignment wrapText="1"/>
    </xf>
    <xf numFmtId="0" fontId="3" fillId="5" borderId="10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2" fillId="6" borderId="19" xfId="0" applyFont="1" applyFill="1" applyBorder="1" applyAlignment="1">
      <alignment horizontal="left" wrapText="1"/>
    </xf>
    <xf numFmtId="0" fontId="2" fillId="6" borderId="28" xfId="0" applyFont="1" applyFill="1" applyBorder="1" applyAlignment="1">
      <alignment horizontal="left" wrapText="1"/>
    </xf>
    <xf numFmtId="0" fontId="16" fillId="5" borderId="28" xfId="0" applyFont="1" applyFill="1" applyBorder="1" applyAlignment="1">
      <alignment horizontal="left" wrapText="1"/>
    </xf>
    <xf numFmtId="0" fontId="0" fillId="5" borderId="28" xfId="0" applyFill="1" applyBorder="1" applyAlignment="1">
      <alignment wrapText="1"/>
    </xf>
    <xf numFmtId="164" fontId="18" fillId="5" borderId="28" xfId="0" applyNumberFormat="1" applyFont="1" applyFill="1" applyBorder="1" applyAlignment="1">
      <alignment wrapText="1"/>
    </xf>
    <xf numFmtId="0" fontId="16" fillId="0" borderId="10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0" fontId="16" fillId="6" borderId="10" xfId="0" applyFont="1" applyFill="1" applyBorder="1" applyAlignment="1">
      <alignment horizontal="left" wrapText="1"/>
    </xf>
    <xf numFmtId="164" fontId="1" fillId="6" borderId="10" xfId="1" applyFont="1" applyFill="1" applyBorder="1" applyAlignment="1">
      <alignment wrapText="1"/>
    </xf>
    <xf numFmtId="164" fontId="1" fillId="0" borderId="10" xfId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3" fillId="4" borderId="19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164" fontId="2" fillId="5" borderId="13" xfId="1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3" fillId="5" borderId="17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wrapText="1"/>
    </xf>
    <xf numFmtId="164" fontId="3" fillId="5" borderId="16" xfId="0" applyNumberFormat="1" applyFont="1" applyFill="1" applyBorder="1" applyAlignment="1">
      <alignment wrapText="1"/>
    </xf>
    <xf numFmtId="0" fontId="2" fillId="4" borderId="19" xfId="0" applyFont="1" applyFill="1" applyBorder="1" applyAlignment="1">
      <alignment horizontal="left" wrapText="1"/>
    </xf>
    <xf numFmtId="0" fontId="2" fillId="4" borderId="28" xfId="0" applyFont="1" applyFill="1" applyBorder="1" applyAlignment="1">
      <alignment horizontal="left" wrapText="1"/>
    </xf>
    <xf numFmtId="164" fontId="2" fillId="4" borderId="10" xfId="0" applyNumberFormat="1" applyFont="1" applyFill="1" applyBorder="1" applyAlignment="1">
      <alignment wrapText="1"/>
    </xf>
    <xf numFmtId="0" fontId="2" fillId="5" borderId="29" xfId="0" applyFont="1" applyFill="1" applyBorder="1" applyAlignment="1">
      <alignment horizontal="center" wrapText="1"/>
    </xf>
    <xf numFmtId="164" fontId="2" fillId="5" borderId="30" xfId="1" applyFont="1" applyFill="1" applyBorder="1" applyAlignment="1">
      <alignment wrapText="1"/>
    </xf>
    <xf numFmtId="164" fontId="2" fillId="5" borderId="17" xfId="1" applyFont="1" applyFill="1" applyBorder="1" applyAlignment="1">
      <alignment wrapText="1"/>
    </xf>
    <xf numFmtId="0" fontId="3" fillId="0" borderId="20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16" fillId="5" borderId="10" xfId="0" applyFont="1" applyFill="1" applyBorder="1" applyAlignment="1">
      <alignment horizontal="left" wrapText="1"/>
    </xf>
    <xf numFmtId="0" fontId="0" fillId="5" borderId="10" xfId="0" applyFill="1" applyBorder="1" applyAlignment="1">
      <alignment wrapText="1"/>
    </xf>
    <xf numFmtId="164" fontId="18" fillId="5" borderId="10" xfId="0" applyNumberFormat="1" applyFont="1" applyFill="1" applyBorder="1" applyAlignment="1">
      <alignment wrapText="1"/>
    </xf>
    <xf numFmtId="0" fontId="17" fillId="0" borderId="10" xfId="0" applyFont="1" applyBorder="1" applyAlignment="1">
      <alignment horizontal="left" wrapText="1"/>
    </xf>
    <xf numFmtId="164" fontId="1" fillId="5" borderId="10" xfId="1" applyFont="1" applyFill="1" applyBorder="1" applyAlignment="1">
      <alignment wrapText="1"/>
    </xf>
    <xf numFmtId="164" fontId="18" fillId="5" borderId="10" xfId="1" applyFont="1" applyFill="1" applyBorder="1" applyAlignment="1">
      <alignment wrapText="1"/>
    </xf>
    <xf numFmtId="0" fontId="16" fillId="4" borderId="10" xfId="0" applyFont="1" applyFill="1" applyBorder="1" applyAlignment="1">
      <alignment horizontal="left" wrapText="1"/>
    </xf>
    <xf numFmtId="164" fontId="1" fillId="4" borderId="10" xfId="1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left" wrapText="1"/>
    </xf>
    <xf numFmtId="0" fontId="7" fillId="5" borderId="12" xfId="0" applyFont="1" applyFill="1" applyBorder="1" applyAlignment="1">
      <alignment horizontal="left" wrapText="1"/>
    </xf>
    <xf numFmtId="0" fontId="2" fillId="0" borderId="13" xfId="0" applyFont="1" applyBorder="1" applyAlignment="1">
      <alignment wrapText="1"/>
    </xf>
    <xf numFmtId="164" fontId="3" fillId="0" borderId="16" xfId="1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wrapText="1"/>
    </xf>
    <xf numFmtId="165" fontId="3" fillId="0" borderId="9" xfId="0" applyNumberFormat="1" applyFont="1" applyBorder="1" applyAlignment="1">
      <alignment wrapText="1"/>
    </xf>
    <xf numFmtId="165" fontId="3" fillId="0" borderId="10" xfId="0" applyNumberFormat="1" applyFont="1" applyBorder="1" applyAlignment="1">
      <alignment wrapText="1"/>
    </xf>
    <xf numFmtId="0" fontId="3" fillId="0" borderId="4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 wrapText="1"/>
    </xf>
    <xf numFmtId="0" fontId="4" fillId="6" borderId="28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7" xfId="0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9" xfId="0" applyFont="1" applyBorder="1" applyAlignment="1">
      <alignment horizontal="right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right" vertical="top" wrapText="1"/>
    </xf>
    <xf numFmtId="0" fontId="12" fillId="0" borderId="9" xfId="0" applyFont="1" applyBorder="1" applyAlignment="1">
      <alignment horizontal="right" vertical="top" wrapText="1"/>
    </xf>
    <xf numFmtId="0" fontId="22" fillId="0" borderId="2" xfId="0" applyFont="1" applyBorder="1" applyAlignment="1">
      <alignment shrinkToFit="1"/>
    </xf>
    <xf numFmtId="0" fontId="22" fillId="0" borderId="0" xfId="0" applyFont="1" applyAlignment="1">
      <alignment shrinkToFit="1"/>
    </xf>
    <xf numFmtId="0" fontId="23" fillId="0" borderId="7" xfId="0" applyFont="1" applyBorder="1" applyAlignment="1">
      <alignment shrinkToFit="1"/>
    </xf>
    <xf numFmtId="0" fontId="24" fillId="0" borderId="0" xfId="0" applyFont="1" applyAlignment="1">
      <alignment shrinkToFit="1"/>
    </xf>
    <xf numFmtId="0" fontId="23" fillId="6" borderId="28" xfId="0" applyFont="1" applyFill="1" applyBorder="1" applyAlignment="1">
      <alignment horizontal="center" shrinkToFit="1"/>
    </xf>
    <xf numFmtId="0" fontId="24" fillId="0" borderId="73" xfId="0" applyFont="1" applyBorder="1" applyAlignment="1">
      <alignment shrinkToFit="1"/>
    </xf>
    <xf numFmtId="0" fontId="23" fillId="0" borderId="14" xfId="0" applyFont="1" applyBorder="1" applyAlignment="1">
      <alignment horizontal="center" shrinkToFit="1"/>
    </xf>
    <xf numFmtId="0" fontId="24" fillId="0" borderId="10" xfId="0" applyFont="1" applyBorder="1" applyAlignment="1">
      <alignment shrinkToFit="1"/>
    </xf>
    <xf numFmtId="0" fontId="24" fillId="0" borderId="11" xfId="0" applyFont="1" applyBorder="1" applyAlignment="1">
      <alignment shrinkToFit="1"/>
    </xf>
    <xf numFmtId="0" fontId="23" fillId="5" borderId="17" xfId="0" applyFont="1" applyFill="1" applyBorder="1" applyAlignment="1">
      <alignment shrinkToFit="1"/>
    </xf>
    <xf numFmtId="0" fontId="23" fillId="0" borderId="8" xfId="0" applyFont="1" applyBorder="1" applyAlignment="1">
      <alignment shrinkToFit="1"/>
    </xf>
    <xf numFmtId="0" fontId="26" fillId="0" borderId="12" xfId="0" applyFont="1" applyBorder="1" applyAlignment="1">
      <alignment shrinkToFit="1"/>
    </xf>
    <xf numFmtId="0" fontId="26" fillId="4" borderId="12" xfId="0" applyFont="1" applyFill="1" applyBorder="1" applyAlignment="1">
      <alignment shrinkToFit="1"/>
    </xf>
    <xf numFmtId="0" fontId="26" fillId="0" borderId="10" xfId="0" applyFont="1" applyBorder="1" applyAlignment="1">
      <alignment shrinkToFit="1"/>
    </xf>
    <xf numFmtId="0" fontId="27" fillId="4" borderId="10" xfId="0" applyFont="1" applyFill="1" applyBorder="1" applyAlignment="1">
      <alignment shrinkToFit="1"/>
    </xf>
    <xf numFmtId="0" fontId="27" fillId="0" borderId="12" xfId="0" applyFont="1" applyBorder="1" applyAlignment="1">
      <alignment shrinkToFit="1"/>
    </xf>
    <xf numFmtId="0" fontId="23" fillId="4" borderId="12" xfId="0" applyFont="1" applyFill="1" applyBorder="1" applyAlignment="1">
      <alignment shrinkToFit="1"/>
    </xf>
    <xf numFmtId="0" fontId="23" fillId="0" borderId="12" xfId="0" applyFont="1" applyBorder="1" applyAlignment="1">
      <alignment shrinkToFit="1"/>
    </xf>
    <xf numFmtId="0" fontId="23" fillId="0" borderId="41" xfId="0" applyFont="1" applyBorder="1" applyAlignment="1">
      <alignment shrinkToFit="1"/>
    </xf>
    <xf numFmtId="0" fontId="27" fillId="5" borderId="12" xfId="0" applyFont="1" applyFill="1" applyBorder="1" applyAlignment="1">
      <alignment shrinkToFit="1"/>
    </xf>
    <xf numFmtId="0" fontId="27" fillId="0" borderId="5" xfId="0" applyFont="1" applyBorder="1" applyAlignment="1">
      <alignment shrinkToFit="1"/>
    </xf>
    <xf numFmtId="0" fontId="23" fillId="5" borderId="15" xfId="0" applyFont="1" applyFill="1" applyBorder="1" applyAlignment="1">
      <alignment shrinkToFit="1"/>
    </xf>
    <xf numFmtId="0" fontId="23" fillId="0" borderId="14" xfId="0" applyFont="1" applyBorder="1" applyAlignment="1">
      <alignment shrinkToFit="1"/>
    </xf>
    <xf numFmtId="0" fontId="23" fillId="0" borderId="15" xfId="0" applyFont="1" applyBorder="1" applyAlignment="1">
      <alignment shrinkToFit="1"/>
    </xf>
    <xf numFmtId="0" fontId="23" fillId="0" borderId="42" xfId="0" applyFont="1" applyBorder="1" applyAlignment="1">
      <alignment shrinkToFit="1"/>
    </xf>
    <xf numFmtId="0" fontId="23" fillId="0" borderId="13" xfId="0" applyFont="1" applyBorder="1" applyAlignment="1">
      <alignment shrinkToFit="1"/>
    </xf>
    <xf numFmtId="0" fontId="23" fillId="0" borderId="43" xfId="0" applyFont="1" applyBorder="1" applyAlignment="1">
      <alignment shrinkToFit="1"/>
    </xf>
    <xf numFmtId="0" fontId="23" fillId="7" borderId="15" xfId="0" applyFont="1" applyFill="1" applyBorder="1" applyAlignment="1">
      <alignment shrinkToFit="1"/>
    </xf>
    <xf numFmtId="0" fontId="22" fillId="0" borderId="45" xfId="0" applyFont="1" applyBorder="1" applyAlignment="1">
      <alignment shrinkToFit="1"/>
    </xf>
    <xf numFmtId="0" fontId="23" fillId="0" borderId="2" xfId="0" applyFont="1" applyBorder="1" applyAlignment="1">
      <alignment shrinkToFit="1"/>
    </xf>
    <xf numFmtId="0" fontId="24" fillId="0" borderId="2" xfId="0" applyFont="1" applyBorder="1" applyAlignment="1">
      <alignment shrinkToFit="1"/>
    </xf>
    <xf numFmtId="0" fontId="22" fillId="0" borderId="3" xfId="0" applyFont="1" applyBorder="1" applyAlignment="1">
      <alignment shrinkToFit="1"/>
    </xf>
    <xf numFmtId="0" fontId="23" fillId="0" borderId="0" xfId="0" applyFont="1" applyAlignment="1">
      <alignment shrinkToFit="1"/>
    </xf>
    <xf numFmtId="0" fontId="22" fillId="0" borderId="5" xfId="0" applyFont="1" applyBorder="1" applyAlignment="1">
      <alignment shrinkToFit="1"/>
    </xf>
    <xf numFmtId="0" fontId="23" fillId="0" borderId="6" xfId="0" applyFont="1" applyBorder="1" applyAlignment="1">
      <alignment shrinkToFit="1"/>
    </xf>
    <xf numFmtId="164" fontId="23" fillId="0" borderId="7" xfId="1" applyFont="1" applyBorder="1" applyAlignment="1">
      <alignment shrinkToFit="1"/>
    </xf>
    <xf numFmtId="0" fontId="24" fillId="0" borderId="7" xfId="0" applyFont="1" applyBorder="1" applyAlignment="1">
      <alignment shrinkToFit="1"/>
    </xf>
    <xf numFmtId="0" fontId="22" fillId="0" borderId="7" xfId="0" applyFont="1" applyBorder="1" applyAlignment="1">
      <alignment shrinkToFit="1"/>
    </xf>
    <xf numFmtId="0" fontId="22" fillId="0" borderId="8" xfId="0" applyFont="1" applyBorder="1" applyAlignment="1">
      <alignment shrinkToFit="1"/>
    </xf>
    <xf numFmtId="164" fontId="24" fillId="0" borderId="0" xfId="1" applyFont="1" applyBorder="1" applyAlignment="1">
      <alignment shrinkToFit="1"/>
    </xf>
    <xf numFmtId="0" fontId="23" fillId="6" borderId="46" xfId="0" applyFont="1" applyFill="1" applyBorder="1" applyAlignment="1">
      <alignment horizontal="center" shrinkToFit="1"/>
    </xf>
    <xf numFmtId="0" fontId="23" fillId="6" borderId="12" xfId="0" applyFont="1" applyFill="1" applyBorder="1" applyAlignment="1">
      <alignment horizontal="center" shrinkToFit="1"/>
    </xf>
    <xf numFmtId="0" fontId="22" fillId="0" borderId="73" xfId="0" applyFont="1" applyBorder="1" applyAlignment="1">
      <alignment shrinkToFit="1"/>
    </xf>
    <xf numFmtId="0" fontId="24" fillId="0" borderId="74" xfId="0" applyFont="1" applyBorder="1" applyAlignment="1">
      <alignment shrinkToFit="1"/>
    </xf>
    <xf numFmtId="0" fontId="22" fillId="0" borderId="75" xfId="0" applyFont="1" applyBorder="1" applyAlignment="1">
      <alignment shrinkToFit="1"/>
    </xf>
    <xf numFmtId="0" fontId="23" fillId="0" borderId="61" xfId="0" applyFont="1" applyBorder="1" applyAlignment="1">
      <alignment horizontal="center" shrinkToFit="1"/>
    </xf>
    <xf numFmtId="0" fontId="23" fillId="0" borderId="78" xfId="0" applyFont="1" applyBorder="1" applyAlignment="1">
      <alignment horizontal="center" shrinkToFit="1"/>
    </xf>
    <xf numFmtId="0" fontId="23" fillId="0" borderId="79" xfId="0" applyFont="1" applyBorder="1" applyAlignment="1">
      <alignment horizontal="center" shrinkToFit="1"/>
    </xf>
    <xf numFmtId="0" fontId="23" fillId="0" borderId="4" xfId="0" applyFont="1" applyBorder="1" applyAlignment="1">
      <alignment horizontal="center" shrinkToFit="1"/>
    </xf>
    <xf numFmtId="0" fontId="25" fillId="8" borderId="76" xfId="0" applyFont="1" applyFill="1" applyBorder="1" applyAlignment="1">
      <alignment horizontal="center" vertical="center" shrinkToFit="1"/>
    </xf>
    <xf numFmtId="0" fontId="25" fillId="8" borderId="77" xfId="0" applyFont="1" applyFill="1" applyBorder="1" applyAlignment="1">
      <alignment horizontal="center" vertical="center" shrinkToFit="1"/>
    </xf>
    <xf numFmtId="0" fontId="24" fillId="0" borderId="41" xfId="0" applyFont="1" applyBorder="1" applyAlignment="1">
      <alignment horizontal="left" shrinkToFit="1"/>
    </xf>
    <xf numFmtId="0" fontId="23" fillId="0" borderId="10" xfId="0" applyFont="1" applyBorder="1" applyAlignment="1">
      <alignment horizontal="center" shrinkToFit="1"/>
    </xf>
    <xf numFmtId="0" fontId="24" fillId="0" borderId="46" xfId="0" applyFont="1" applyBorder="1" applyAlignment="1">
      <alignment shrinkToFit="1"/>
    </xf>
    <xf numFmtId="0" fontId="25" fillId="8" borderId="69" xfId="0" applyFont="1" applyFill="1" applyBorder="1" applyAlignment="1">
      <alignment horizontal="center" vertical="center" shrinkToFit="1"/>
    </xf>
    <xf numFmtId="0" fontId="25" fillId="8" borderId="72" xfId="0" applyFont="1" applyFill="1" applyBorder="1" applyAlignment="1">
      <alignment horizontal="center" vertical="center" shrinkToFit="1"/>
    </xf>
    <xf numFmtId="0" fontId="24" fillId="0" borderId="69" xfId="0" applyFont="1" applyBorder="1" applyAlignment="1">
      <alignment horizontal="left" shrinkToFit="1"/>
    </xf>
    <xf numFmtId="0" fontId="25" fillId="8" borderId="48" xfId="0" applyFont="1" applyFill="1" applyBorder="1" applyAlignment="1">
      <alignment horizontal="center" vertical="center" shrinkToFit="1"/>
    </xf>
    <xf numFmtId="0" fontId="25" fillId="8" borderId="49" xfId="0" applyFont="1" applyFill="1" applyBorder="1" applyAlignment="1">
      <alignment horizontal="center" vertical="center" shrinkToFit="1"/>
    </xf>
    <xf numFmtId="0" fontId="25" fillId="8" borderId="71" xfId="0" applyFont="1" applyFill="1" applyBorder="1" applyAlignment="1">
      <alignment horizontal="center" vertical="center" shrinkToFit="1"/>
    </xf>
    <xf numFmtId="0" fontId="24" fillId="0" borderId="66" xfId="0" applyFont="1" applyBorder="1" applyAlignment="1">
      <alignment horizontal="left" shrinkToFit="1"/>
    </xf>
    <xf numFmtId="0" fontId="24" fillId="0" borderId="1" xfId="0" applyFont="1" applyBorder="1" applyAlignment="1">
      <alignment shrinkToFit="1"/>
    </xf>
    <xf numFmtId="0" fontId="22" fillId="0" borderId="50" xfId="0" applyFont="1" applyBorder="1" applyAlignment="1">
      <alignment shrinkToFit="1"/>
    </xf>
    <xf numFmtId="4" fontId="22" fillId="0" borderId="51" xfId="0" applyNumberFormat="1" applyFont="1" applyBorder="1" applyAlignment="1">
      <alignment shrinkToFit="1"/>
    </xf>
    <xf numFmtId="4" fontId="22" fillId="0" borderId="7" xfId="0" applyNumberFormat="1" applyFont="1" applyBorder="1" applyAlignment="1">
      <alignment shrinkToFit="1"/>
    </xf>
    <xf numFmtId="4" fontId="22" fillId="0" borderId="38" xfId="0" applyNumberFormat="1" applyFont="1" applyBorder="1" applyAlignment="1">
      <alignment shrinkToFit="1"/>
    </xf>
    <xf numFmtId="10" fontId="22" fillId="0" borderId="50" xfId="0" applyNumberFormat="1" applyFont="1" applyBorder="1" applyAlignment="1">
      <alignment shrinkToFit="1"/>
    </xf>
    <xf numFmtId="0" fontId="23" fillId="5" borderId="22" xfId="0" applyFont="1" applyFill="1" applyBorder="1" applyAlignment="1">
      <alignment horizontal="left" shrinkToFit="1"/>
    </xf>
    <xf numFmtId="0" fontId="23" fillId="5" borderId="13" xfId="0" applyFont="1" applyFill="1" applyBorder="1" applyAlignment="1">
      <alignment shrinkToFit="1"/>
    </xf>
    <xf numFmtId="0" fontId="23" fillId="5" borderId="29" xfId="0" applyFont="1" applyFill="1" applyBorder="1" applyAlignment="1">
      <alignment shrinkToFit="1"/>
    </xf>
    <xf numFmtId="164" fontId="23" fillId="5" borderId="47" xfId="0" applyNumberFormat="1" applyFont="1" applyFill="1" applyBorder="1" applyAlignment="1">
      <alignment shrinkToFit="1"/>
    </xf>
    <xf numFmtId="10" fontId="22" fillId="0" borderId="41" xfId="0" applyNumberFormat="1" applyFont="1" applyBorder="1" applyAlignment="1">
      <alignment shrinkToFit="1"/>
    </xf>
    <xf numFmtId="4" fontId="22" fillId="0" borderId="52" xfId="0" applyNumberFormat="1" applyFont="1" applyBorder="1" applyAlignment="1">
      <alignment shrinkToFit="1"/>
    </xf>
    <xf numFmtId="4" fontId="22" fillId="0" borderId="28" xfId="0" applyNumberFormat="1" applyFont="1" applyBorder="1" applyAlignment="1">
      <alignment shrinkToFit="1"/>
    </xf>
    <xf numFmtId="0" fontId="23" fillId="0" borderId="18" xfId="0" applyFont="1" applyBorder="1" applyAlignment="1">
      <alignment horizontal="left" shrinkToFit="1"/>
    </xf>
    <xf numFmtId="0" fontId="23" fillId="0" borderId="9" xfId="0" applyFont="1" applyBorder="1" applyAlignment="1">
      <alignment shrinkToFit="1"/>
    </xf>
    <xf numFmtId="164" fontId="23" fillId="0" borderId="6" xfId="0" applyNumberFormat="1" applyFont="1" applyBorder="1" applyAlignment="1">
      <alignment shrinkToFit="1"/>
    </xf>
    <xf numFmtId="0" fontId="26" fillId="0" borderId="19" xfId="0" applyFont="1" applyBorder="1" applyAlignment="1">
      <alignment horizontal="left" shrinkToFit="1"/>
    </xf>
    <xf numFmtId="164" fontId="23" fillId="0" borderId="46" xfId="0" applyNumberFormat="1" applyFont="1" applyBorder="1" applyAlignment="1">
      <alignment shrinkToFit="1"/>
    </xf>
    <xf numFmtId="0" fontId="24" fillId="0" borderId="10" xfId="0" applyFont="1" applyBorder="1" applyAlignment="1">
      <alignment horizontal="center" shrinkToFit="1"/>
    </xf>
    <xf numFmtId="164" fontId="24" fillId="0" borderId="10" xfId="1" applyFont="1" applyBorder="1" applyAlignment="1">
      <alignment shrinkToFit="1"/>
    </xf>
    <xf numFmtId="164" fontId="24" fillId="0" borderId="46" xfId="1" applyFont="1" applyBorder="1" applyAlignment="1">
      <alignment shrinkToFit="1"/>
    </xf>
    <xf numFmtId="0" fontId="26" fillId="4" borderId="19" xfId="0" applyFont="1" applyFill="1" applyBorder="1" applyAlignment="1">
      <alignment horizontal="left" shrinkToFit="1"/>
    </xf>
    <xf numFmtId="0" fontId="24" fillId="4" borderId="10" xfId="0" applyFont="1" applyFill="1" applyBorder="1" applyAlignment="1">
      <alignment horizontal="center" shrinkToFit="1"/>
    </xf>
    <xf numFmtId="164" fontId="24" fillId="4" borderId="10" xfId="1" applyFont="1" applyFill="1" applyBorder="1" applyAlignment="1">
      <alignment shrinkToFit="1"/>
    </xf>
    <xf numFmtId="164" fontId="23" fillId="4" borderId="46" xfId="1" applyFont="1" applyFill="1" applyBorder="1" applyAlignment="1">
      <alignment shrinkToFit="1"/>
    </xf>
    <xf numFmtId="0" fontId="26" fillId="0" borderId="41" xfId="0" applyFont="1" applyBorder="1" applyAlignment="1">
      <alignment horizontal="left" shrinkToFit="1"/>
    </xf>
    <xf numFmtId="164" fontId="23" fillId="0" borderId="46" xfId="1" applyFont="1" applyBorder="1" applyAlignment="1">
      <alignment shrinkToFit="1"/>
    </xf>
    <xf numFmtId="0" fontId="27" fillId="4" borderId="41" xfId="0" applyFont="1" applyFill="1" applyBorder="1" applyAlignment="1">
      <alignment horizontal="left" shrinkToFit="1"/>
    </xf>
    <xf numFmtId="0" fontId="27" fillId="4" borderId="64" xfId="0" applyFont="1" applyFill="1" applyBorder="1" applyAlignment="1">
      <alignment horizontal="left" shrinkToFit="1"/>
    </xf>
    <xf numFmtId="0" fontId="27" fillId="0" borderId="19" xfId="0" applyFont="1" applyBorder="1" applyAlignment="1">
      <alignment horizontal="left" shrinkToFit="1"/>
    </xf>
    <xf numFmtId="164" fontId="27" fillId="0" borderId="10" xfId="1" applyFont="1" applyBorder="1" applyAlignment="1">
      <alignment shrinkToFit="1"/>
    </xf>
    <xf numFmtId="164" fontId="23" fillId="4" borderId="10" xfId="1" applyFont="1" applyFill="1" applyBorder="1" applyAlignment="1">
      <alignment shrinkToFit="1"/>
    </xf>
    <xf numFmtId="0" fontId="24" fillId="0" borderId="19" xfId="0" applyFont="1" applyBorder="1" applyAlignment="1">
      <alignment shrinkToFit="1"/>
    </xf>
    <xf numFmtId="164" fontId="24" fillId="0" borderId="10" xfId="0" applyNumberFormat="1" applyFont="1" applyBorder="1" applyAlignment="1">
      <alignment shrinkToFit="1"/>
    </xf>
    <xf numFmtId="164" fontId="27" fillId="0" borderId="46" xfId="1" applyFont="1" applyBorder="1" applyAlignment="1">
      <alignment shrinkToFit="1"/>
    </xf>
    <xf numFmtId="0" fontId="23" fillId="0" borderId="19" xfId="0" applyFont="1" applyBorder="1" applyAlignment="1">
      <alignment horizontal="left" shrinkToFit="1"/>
    </xf>
    <xf numFmtId="164" fontId="23" fillId="0" borderId="10" xfId="1" applyFont="1" applyBorder="1" applyAlignment="1">
      <alignment shrinkToFit="1"/>
    </xf>
    <xf numFmtId="0" fontId="27" fillId="0" borderId="18" xfId="0" applyFont="1" applyBorder="1" applyAlignment="1">
      <alignment horizontal="left" shrinkToFit="1"/>
    </xf>
    <xf numFmtId="0" fontId="24" fillId="0" borderId="9" xfId="0" applyFont="1" applyBorder="1" applyAlignment="1">
      <alignment horizontal="center" shrinkToFit="1"/>
    </xf>
    <xf numFmtId="164" fontId="24" fillId="0" borderId="9" xfId="1" applyFont="1" applyBorder="1" applyAlignment="1">
      <alignment shrinkToFit="1"/>
    </xf>
    <xf numFmtId="164" fontId="23" fillId="0" borderId="6" xfId="1" applyFont="1" applyBorder="1" applyAlignment="1">
      <alignment shrinkToFit="1"/>
    </xf>
    <xf numFmtId="0" fontId="26" fillId="0" borderId="9" xfId="0" applyFont="1" applyBorder="1" applyAlignment="1">
      <alignment horizontal="center" shrinkToFit="1"/>
    </xf>
    <xf numFmtId="164" fontId="26" fillId="0" borderId="9" xfId="1" applyFont="1" applyBorder="1" applyAlignment="1">
      <alignment shrinkToFit="1"/>
    </xf>
    <xf numFmtId="164" fontId="27" fillId="0" borderId="6" xfId="1" applyFont="1" applyBorder="1" applyAlignment="1">
      <alignment shrinkToFit="1"/>
    </xf>
    <xf numFmtId="0" fontId="27" fillId="5" borderId="19" xfId="0" applyFont="1" applyFill="1" applyBorder="1" applyAlignment="1">
      <alignment horizontal="left" shrinkToFit="1"/>
    </xf>
    <xf numFmtId="0" fontId="24" fillId="5" borderId="10" xfId="0" applyFont="1" applyFill="1" applyBorder="1" applyAlignment="1">
      <alignment horizontal="center" shrinkToFit="1"/>
    </xf>
    <xf numFmtId="164" fontId="24" fillId="5" borderId="10" xfId="1" applyFont="1" applyFill="1" applyBorder="1" applyAlignment="1">
      <alignment shrinkToFit="1"/>
    </xf>
    <xf numFmtId="164" fontId="27" fillId="5" borderId="10" xfId="1" applyFont="1" applyFill="1" applyBorder="1" applyAlignment="1">
      <alignment shrinkToFit="1"/>
    </xf>
    <xf numFmtId="0" fontId="24" fillId="5" borderId="19" xfId="0" applyFont="1" applyFill="1" applyBorder="1" applyAlignment="1">
      <alignment horizontal="left" shrinkToFit="1"/>
    </xf>
    <xf numFmtId="10" fontId="22" fillId="0" borderId="28" xfId="2" applyNumberFormat="1" applyFont="1" applyBorder="1" applyAlignment="1">
      <alignment shrinkToFit="1"/>
    </xf>
    <xf numFmtId="164" fontId="24" fillId="0" borderId="10" xfId="1" applyFont="1" applyBorder="1" applyAlignment="1">
      <alignment horizontal="center" shrinkToFit="1"/>
    </xf>
    <xf numFmtId="0" fontId="24" fillId="0" borderId="14" xfId="0" applyFont="1" applyBorder="1" applyAlignment="1">
      <alignment horizontal="center" shrinkToFit="1"/>
    </xf>
    <xf numFmtId="164" fontId="24" fillId="0" borderId="14" xfId="1" applyFont="1" applyBorder="1" applyAlignment="1">
      <alignment shrinkToFit="1"/>
    </xf>
    <xf numFmtId="164" fontId="24" fillId="0" borderId="56" xfId="1" applyFont="1" applyBorder="1" applyAlignment="1">
      <alignment shrinkToFit="1"/>
    </xf>
    <xf numFmtId="164" fontId="27" fillId="0" borderId="0" xfId="1" applyFont="1" applyBorder="1" applyAlignment="1">
      <alignment shrinkToFit="1"/>
    </xf>
    <xf numFmtId="10" fontId="22" fillId="0" borderId="60" xfId="0" applyNumberFormat="1" applyFont="1" applyBorder="1" applyAlignment="1">
      <alignment shrinkToFit="1"/>
    </xf>
    <xf numFmtId="4" fontId="22" fillId="0" borderId="54" xfId="0" applyNumberFormat="1" applyFont="1" applyBorder="1" applyAlignment="1">
      <alignment shrinkToFit="1"/>
    </xf>
    <xf numFmtId="4" fontId="22" fillId="0" borderId="2" xfId="0" applyNumberFormat="1" applyFont="1" applyBorder="1" applyAlignment="1">
      <alignment shrinkToFit="1"/>
    </xf>
    <xf numFmtId="10" fontId="22" fillId="0" borderId="48" xfId="0" applyNumberFormat="1" applyFont="1" applyBorder="1" applyAlignment="1">
      <alignment shrinkToFit="1"/>
    </xf>
    <xf numFmtId="4" fontId="22" fillId="0" borderId="49" xfId="0" applyNumberFormat="1" applyFont="1" applyBorder="1" applyAlignment="1">
      <alignment shrinkToFit="1"/>
    </xf>
    <xf numFmtId="0" fontId="24" fillId="5" borderId="13" xfId="0" applyFont="1" applyFill="1" applyBorder="1" applyAlignment="1">
      <alignment horizontal="center" shrinkToFit="1"/>
    </xf>
    <xf numFmtId="164" fontId="24" fillId="5" borderId="13" xfId="1" applyFont="1" applyFill="1" applyBorder="1" applyAlignment="1">
      <alignment shrinkToFit="1"/>
    </xf>
    <xf numFmtId="164" fontId="24" fillId="5" borderId="55" xfId="1" applyFont="1" applyFill="1" applyBorder="1" applyAlignment="1">
      <alignment shrinkToFit="1"/>
    </xf>
    <xf numFmtId="164" fontId="27" fillId="5" borderId="47" xfId="1" applyFont="1" applyFill="1" applyBorder="1" applyAlignment="1">
      <alignment shrinkToFit="1"/>
    </xf>
    <xf numFmtId="10" fontId="22" fillId="5" borderId="15" xfId="0" applyNumberFormat="1" applyFont="1" applyFill="1" applyBorder="1" applyAlignment="1">
      <alignment shrinkToFit="1"/>
    </xf>
    <xf numFmtId="4" fontId="22" fillId="5" borderId="16" xfId="0" applyNumberFormat="1" applyFont="1" applyFill="1" applyBorder="1" applyAlignment="1">
      <alignment shrinkToFit="1"/>
    </xf>
    <xf numFmtId="4" fontId="22" fillId="5" borderId="30" xfId="0" applyNumberFormat="1" applyFont="1" applyFill="1" applyBorder="1" applyAlignment="1">
      <alignment shrinkToFit="1"/>
    </xf>
    <xf numFmtId="164" fontId="24" fillId="0" borderId="4" xfId="1" applyFont="1" applyBorder="1" applyAlignment="1">
      <alignment shrinkToFit="1"/>
    </xf>
    <xf numFmtId="10" fontId="22" fillId="0" borderId="61" xfId="0" applyNumberFormat="1" applyFont="1" applyBorder="1" applyAlignment="1">
      <alignment shrinkToFit="1"/>
    </xf>
    <xf numFmtId="4" fontId="22" fillId="0" borderId="62" xfId="0" applyNumberFormat="1" applyFont="1" applyBorder="1" applyAlignment="1">
      <alignment shrinkToFit="1"/>
    </xf>
    <xf numFmtId="4" fontId="22" fillId="0" borderId="0" xfId="0" applyNumberFormat="1" applyFont="1" applyAlignment="1">
      <alignment shrinkToFit="1"/>
    </xf>
    <xf numFmtId="9" fontId="23" fillId="5" borderId="13" xfId="0" applyNumberFormat="1" applyFont="1" applyFill="1" applyBorder="1" applyAlignment="1">
      <alignment shrinkToFit="1"/>
    </xf>
    <xf numFmtId="164" fontId="24" fillId="5" borderId="29" xfId="1" applyFont="1" applyFill="1" applyBorder="1" applyAlignment="1">
      <alignment shrinkToFit="1"/>
    </xf>
    <xf numFmtId="9" fontId="23" fillId="0" borderId="14" xfId="0" applyNumberFormat="1" applyFont="1" applyBorder="1" applyAlignment="1">
      <alignment shrinkToFit="1"/>
    </xf>
    <xf numFmtId="10" fontId="22" fillId="0" borderId="15" xfId="0" applyNumberFormat="1" applyFont="1" applyBorder="1" applyAlignment="1">
      <alignment shrinkToFit="1"/>
    </xf>
    <xf numFmtId="4" fontId="22" fillId="0" borderId="16" xfId="0" applyNumberFormat="1" applyFont="1" applyBorder="1" applyAlignment="1">
      <alignment shrinkToFit="1"/>
    </xf>
    <xf numFmtId="4" fontId="22" fillId="0" borderId="30" xfId="0" applyNumberFormat="1" applyFont="1" applyBorder="1" applyAlignment="1">
      <alignment shrinkToFit="1"/>
    </xf>
    <xf numFmtId="9" fontId="23" fillId="0" borderId="13" xfId="0" applyNumberFormat="1" applyFont="1" applyBorder="1" applyAlignment="1">
      <alignment shrinkToFit="1"/>
    </xf>
    <xf numFmtId="164" fontId="24" fillId="0" borderId="13" xfId="1" applyFont="1" applyBorder="1" applyAlignment="1">
      <alignment shrinkToFit="1"/>
    </xf>
    <xf numFmtId="164" fontId="24" fillId="0" borderId="29" xfId="1" applyFont="1" applyBorder="1" applyAlignment="1">
      <alignment shrinkToFit="1"/>
    </xf>
    <xf numFmtId="164" fontId="24" fillId="0" borderId="47" xfId="1" applyFont="1" applyBorder="1" applyAlignment="1">
      <alignment shrinkToFit="1"/>
    </xf>
    <xf numFmtId="164" fontId="24" fillId="0" borderId="6" xfId="1" applyFont="1" applyBorder="1" applyAlignment="1">
      <alignment shrinkToFit="1"/>
    </xf>
    <xf numFmtId="164" fontId="24" fillId="0" borderId="11" xfId="1" applyFont="1" applyBorder="1" applyAlignment="1">
      <alignment shrinkToFit="1"/>
    </xf>
    <xf numFmtId="164" fontId="24" fillId="0" borderId="1" xfId="1" applyFont="1" applyBorder="1" applyAlignment="1">
      <alignment shrinkToFit="1"/>
    </xf>
    <xf numFmtId="9" fontId="23" fillId="0" borderId="15" xfId="0" applyNumberFormat="1" applyFont="1" applyBorder="1" applyAlignment="1">
      <alignment shrinkToFit="1"/>
    </xf>
    <xf numFmtId="0" fontId="27" fillId="0" borderId="19" xfId="0" applyFont="1" applyBorder="1" applyAlignment="1">
      <alignment horizontal="center" shrinkToFit="1"/>
    </xf>
    <xf numFmtId="0" fontId="24" fillId="7" borderId="13" xfId="0" applyFont="1" applyFill="1" applyBorder="1" applyAlignment="1">
      <alignment horizontal="center" shrinkToFit="1"/>
    </xf>
    <xf numFmtId="164" fontId="24" fillId="7" borderId="13" xfId="1" applyFont="1" applyFill="1" applyBorder="1" applyAlignment="1">
      <alignment shrinkToFit="1"/>
    </xf>
    <xf numFmtId="164" fontId="24" fillId="7" borderId="29" xfId="1" applyFont="1" applyFill="1" applyBorder="1" applyAlignment="1">
      <alignment shrinkToFit="1"/>
    </xf>
    <xf numFmtId="164" fontId="23" fillId="7" borderId="47" xfId="1" applyFont="1" applyFill="1" applyBorder="1" applyAlignment="1">
      <alignment shrinkToFit="1"/>
    </xf>
    <xf numFmtId="10" fontId="22" fillId="0" borderId="53" xfId="0" applyNumberFormat="1" applyFont="1" applyBorder="1" applyAlignment="1">
      <alignment shrinkToFit="1"/>
    </xf>
    <xf numFmtId="4" fontId="22" fillId="8" borderId="22" xfId="0" applyNumberFormat="1" applyFont="1" applyFill="1" applyBorder="1" applyAlignment="1">
      <alignment shrinkToFit="1"/>
    </xf>
    <xf numFmtId="4" fontId="22" fillId="8" borderId="63" xfId="0" applyNumberFormat="1" applyFont="1" applyFill="1" applyBorder="1" applyAlignment="1">
      <alignment shrinkToFit="1"/>
    </xf>
    <xf numFmtId="4" fontId="22" fillId="8" borderId="59" xfId="0" applyNumberFormat="1" applyFont="1" applyFill="1" applyBorder="1" applyAlignment="1">
      <alignment shrinkToFit="1"/>
    </xf>
    <xf numFmtId="0" fontId="22" fillId="0" borderId="66" xfId="0" applyFont="1" applyBorder="1" applyAlignment="1">
      <alignment shrinkToFit="1"/>
    </xf>
    <xf numFmtId="0" fontId="22" fillId="0" borderId="68" xfId="0" applyFont="1" applyBorder="1" applyAlignment="1">
      <alignment shrinkToFit="1"/>
    </xf>
    <xf numFmtId="0" fontId="22" fillId="0" borderId="63" xfId="0" applyFont="1" applyBorder="1" applyAlignment="1">
      <alignment shrinkToFit="1"/>
    </xf>
    <xf numFmtId="0" fontId="25" fillId="6" borderId="45" xfId="0" applyFont="1" applyFill="1" applyBorder="1" applyAlignment="1">
      <alignment shrinkToFit="1"/>
    </xf>
    <xf numFmtId="0" fontId="25" fillId="0" borderId="45" xfId="0" applyFont="1" applyBorder="1" applyAlignment="1">
      <alignment shrinkToFit="1"/>
    </xf>
    <xf numFmtId="4" fontId="25" fillId="6" borderId="45" xfId="0" applyNumberFormat="1" applyFont="1" applyFill="1" applyBorder="1" applyAlignment="1">
      <alignment shrinkToFit="1"/>
    </xf>
    <xf numFmtId="4" fontId="25" fillId="6" borderId="70" xfId="0" applyNumberFormat="1" applyFont="1" applyFill="1" applyBorder="1" applyAlignment="1">
      <alignment shrinkToFit="1"/>
    </xf>
    <xf numFmtId="0" fontId="23" fillId="0" borderId="1" xfId="0" applyFont="1" applyBorder="1" applyAlignment="1">
      <alignment shrinkToFit="1"/>
    </xf>
    <xf numFmtId="0" fontId="0" fillId="0" borderId="2" xfId="0" applyBorder="1" applyAlignment="1">
      <alignment shrinkToFit="1"/>
    </xf>
    <xf numFmtId="0" fontId="23" fillId="0" borderId="4" xfId="0" applyFont="1" applyBorder="1" applyAlignment="1">
      <alignment shrinkToFit="1"/>
    </xf>
    <xf numFmtId="0" fontId="0" fillId="0" borderId="0" xfId="0" applyAlignment="1">
      <alignment shrinkToFi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"/>
  <sheetViews>
    <sheetView workbookViewId="0">
      <selection activeCell="A3" sqref="A3:G5"/>
    </sheetView>
  </sheetViews>
  <sheetFormatPr defaultRowHeight="12.75" x14ac:dyDescent="0.2"/>
  <cols>
    <col min="1" max="1" width="10" customWidth="1"/>
    <col min="2" max="2" width="20.7109375" customWidth="1"/>
    <col min="3" max="3" width="12.42578125" customWidth="1"/>
    <col min="4" max="4" width="13.140625" customWidth="1"/>
    <col min="6" max="6" width="13.85546875" customWidth="1"/>
    <col min="7" max="7" width="15.5703125" customWidth="1"/>
  </cols>
  <sheetData>
    <row r="3" spans="1:7" x14ac:dyDescent="0.2">
      <c r="A3" s="21"/>
      <c r="B3" s="21"/>
      <c r="C3" s="21"/>
      <c r="D3" s="21"/>
      <c r="E3" s="419"/>
      <c r="F3" s="420"/>
      <c r="G3" s="21"/>
    </row>
    <row r="4" spans="1:7" x14ac:dyDescent="0.2">
      <c r="A4" s="18"/>
      <c r="B4" s="17"/>
      <c r="C4" s="17"/>
      <c r="D4" s="17"/>
      <c r="E4" s="19"/>
      <c r="F4" s="19"/>
      <c r="G4" s="17"/>
    </row>
  </sheetData>
  <mergeCells count="1">
    <mergeCell ref="E3:F3"/>
  </mergeCells>
  <phoneticPr fontId="2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"/>
  <sheetViews>
    <sheetView workbookViewId="0">
      <selection activeCell="B2" sqref="B2:I12"/>
    </sheetView>
  </sheetViews>
  <sheetFormatPr defaultRowHeight="12.75" x14ac:dyDescent="0.2"/>
  <cols>
    <col min="8" max="8" width="17.85546875" customWidth="1"/>
  </cols>
  <sheetData>
    <row r="2" spans="2:8" x14ac:dyDescent="0.2">
      <c r="B2" s="3" t="s">
        <v>139</v>
      </c>
      <c r="C2" s="4"/>
      <c r="D2" s="4"/>
      <c r="E2" s="4"/>
      <c r="F2" s="4"/>
      <c r="G2" s="5"/>
      <c r="H2" s="6"/>
    </row>
    <row r="3" spans="2:8" x14ac:dyDescent="0.2">
      <c r="B3" s="7" t="s">
        <v>471</v>
      </c>
      <c r="C3" s="8"/>
      <c r="D3" s="8"/>
      <c r="E3" s="8"/>
      <c r="F3" s="8"/>
      <c r="G3" s="1"/>
      <c r="H3" s="9"/>
    </row>
    <row r="4" spans="2:8" x14ac:dyDescent="0.2">
      <c r="B4" s="10" t="s">
        <v>16</v>
      </c>
      <c r="C4" s="11" t="s">
        <v>472</v>
      </c>
      <c r="D4" s="11"/>
      <c r="E4" s="11"/>
      <c r="F4" s="12"/>
      <c r="G4" s="13"/>
      <c r="H4" s="14"/>
    </row>
    <row r="5" spans="2:8" x14ac:dyDescent="0.2">
      <c r="B5" s="1"/>
      <c r="C5" s="1"/>
      <c r="D5" s="1"/>
      <c r="E5" s="1"/>
      <c r="F5" s="15"/>
      <c r="G5" s="1"/>
      <c r="H5" s="1"/>
    </row>
    <row r="6" spans="2:8" ht="25.5" x14ac:dyDescent="0.35">
      <c r="B6" s="421" t="s">
        <v>28</v>
      </c>
      <c r="C6" s="422"/>
      <c r="D6" s="422"/>
      <c r="E6" s="422"/>
      <c r="F6" s="422"/>
      <c r="G6" s="422"/>
      <c r="H6" s="423"/>
    </row>
    <row r="7" spans="2:8" x14ac:dyDescent="0.2">
      <c r="B7" s="1"/>
      <c r="C7" s="1"/>
      <c r="D7" s="1"/>
      <c r="E7" s="1"/>
      <c r="F7" s="1"/>
      <c r="G7" s="1"/>
      <c r="H7" s="1"/>
    </row>
    <row r="8" spans="2:8" x14ac:dyDescent="0.2">
      <c r="B8" s="21" t="s">
        <v>53</v>
      </c>
      <c r="C8" s="21" t="s">
        <v>54</v>
      </c>
      <c r="D8" s="21" t="s">
        <v>72</v>
      </c>
      <c r="E8" s="21" t="s">
        <v>73</v>
      </c>
      <c r="F8" s="419" t="s">
        <v>77</v>
      </c>
      <c r="G8" s="420"/>
      <c r="H8" s="21" t="s">
        <v>76</v>
      </c>
    </row>
    <row r="9" spans="2:8" x14ac:dyDescent="0.2">
      <c r="B9" s="18"/>
      <c r="C9" s="17"/>
      <c r="D9" s="17"/>
      <c r="E9" s="17"/>
      <c r="F9" s="19" t="s">
        <v>74</v>
      </c>
      <c r="G9" s="19" t="s">
        <v>75</v>
      </c>
      <c r="H9" s="17"/>
    </row>
    <row r="10" spans="2:8" x14ac:dyDescent="0.2">
      <c r="B10" s="16"/>
      <c r="C10" s="17"/>
      <c r="D10" s="17"/>
      <c r="E10" s="17"/>
      <c r="F10" s="19"/>
      <c r="G10" s="19"/>
      <c r="H10" s="14"/>
    </row>
    <row r="11" spans="2:8" x14ac:dyDescent="0.2">
      <c r="B11" s="2"/>
      <c r="C11" s="20"/>
      <c r="D11" s="20"/>
      <c r="E11" s="20"/>
      <c r="F11" s="20"/>
      <c r="G11" s="20"/>
      <c r="H11" s="20"/>
    </row>
  </sheetData>
  <mergeCells count="2">
    <mergeCell ref="B6:H6"/>
    <mergeCell ref="F8:G8"/>
  </mergeCells>
  <phoneticPr fontId="2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1"/>
  <sheetViews>
    <sheetView workbookViewId="0">
      <selection activeCell="B2" sqref="B2:I12"/>
    </sheetView>
  </sheetViews>
  <sheetFormatPr defaultRowHeight="12.75" x14ac:dyDescent="0.2"/>
  <sheetData>
    <row r="2" spans="2:8" x14ac:dyDescent="0.2">
      <c r="B2" s="3" t="s">
        <v>139</v>
      </c>
      <c r="C2" s="4"/>
      <c r="D2" s="4"/>
      <c r="E2" s="4"/>
      <c r="F2" s="4"/>
      <c r="G2" s="5"/>
      <c r="H2" s="6"/>
    </row>
    <row r="3" spans="2:8" x14ac:dyDescent="0.2">
      <c r="B3" s="7" t="s">
        <v>471</v>
      </c>
      <c r="C3" s="8"/>
      <c r="D3" s="8"/>
      <c r="E3" s="8"/>
      <c r="F3" s="8"/>
      <c r="G3" s="1"/>
      <c r="H3" s="9"/>
    </row>
    <row r="4" spans="2:8" x14ac:dyDescent="0.2">
      <c r="B4" s="10" t="s">
        <v>16</v>
      </c>
      <c r="C4" s="11" t="s">
        <v>472</v>
      </c>
      <c r="D4" s="11"/>
      <c r="E4" s="11"/>
      <c r="F4" s="12"/>
      <c r="G4" s="13"/>
      <c r="H4" s="14"/>
    </row>
    <row r="5" spans="2:8" x14ac:dyDescent="0.2">
      <c r="B5" s="1"/>
      <c r="C5" s="1"/>
      <c r="D5" s="1"/>
      <c r="E5" s="1"/>
      <c r="F5" s="15"/>
      <c r="G5" s="1"/>
      <c r="H5" s="1"/>
    </row>
    <row r="6" spans="2:8" ht="25.5" x14ac:dyDescent="0.35">
      <c r="B6" s="421" t="s">
        <v>28</v>
      </c>
      <c r="C6" s="422"/>
      <c r="D6" s="422"/>
      <c r="E6" s="422"/>
      <c r="F6" s="422"/>
      <c r="G6" s="422"/>
      <c r="H6" s="423"/>
    </row>
    <row r="7" spans="2:8" x14ac:dyDescent="0.2">
      <c r="B7" s="1"/>
      <c r="C7" s="1"/>
      <c r="D7" s="1"/>
      <c r="E7" s="1"/>
      <c r="F7" s="1"/>
      <c r="G7" s="1"/>
      <c r="H7" s="1"/>
    </row>
    <row r="8" spans="2:8" x14ac:dyDescent="0.2">
      <c r="B8" s="21" t="s">
        <v>53</v>
      </c>
      <c r="C8" s="21" t="s">
        <v>54</v>
      </c>
      <c r="D8" s="21" t="s">
        <v>72</v>
      </c>
      <c r="E8" s="21" t="s">
        <v>73</v>
      </c>
      <c r="F8" s="419" t="s">
        <v>77</v>
      </c>
      <c r="G8" s="420"/>
      <c r="H8" s="21" t="s">
        <v>76</v>
      </c>
    </row>
    <row r="9" spans="2:8" x14ac:dyDescent="0.2">
      <c r="B9" s="18"/>
      <c r="C9" s="17"/>
      <c r="D9" s="17"/>
      <c r="E9" s="17"/>
      <c r="F9" s="19" t="s">
        <v>74</v>
      </c>
      <c r="G9" s="19" t="s">
        <v>75</v>
      </c>
      <c r="H9" s="17"/>
    </row>
    <row r="10" spans="2:8" x14ac:dyDescent="0.2">
      <c r="B10" s="16"/>
      <c r="C10" s="17"/>
      <c r="D10" s="17"/>
      <c r="E10" s="17"/>
      <c r="F10" s="19"/>
      <c r="G10" s="19"/>
      <c r="H10" s="14"/>
    </row>
    <row r="11" spans="2:8" x14ac:dyDescent="0.2">
      <c r="B11" s="2"/>
      <c r="C11" s="20"/>
      <c r="D11" s="20"/>
      <c r="E11" s="20"/>
      <c r="F11" s="20"/>
      <c r="G11" s="20"/>
      <c r="H11" s="20"/>
    </row>
  </sheetData>
  <mergeCells count="2">
    <mergeCell ref="B6:H6"/>
    <mergeCell ref="F8:G8"/>
  </mergeCells>
  <phoneticPr fontId="2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49"/>
  <sheetViews>
    <sheetView view="pageBreakPreview" topLeftCell="A2" zoomScale="85" zoomScaleSheetLayoutView="85" workbookViewId="0">
      <selection activeCell="D4" sqref="D4"/>
    </sheetView>
  </sheetViews>
  <sheetFormatPr defaultRowHeight="12.75" x14ac:dyDescent="0.2"/>
  <cols>
    <col min="1" max="1" width="0.5703125" style="85" customWidth="1"/>
    <col min="2" max="2" width="8.5703125" style="85" customWidth="1"/>
    <col min="3" max="3" width="52.140625" style="85" customWidth="1"/>
    <col min="4" max="4" width="11.28515625" style="85" customWidth="1"/>
    <col min="5" max="5" width="11.85546875" style="85" bestFit="1" customWidth="1"/>
    <col min="6" max="6" width="10.85546875" style="85" customWidth="1"/>
    <col min="7" max="7" width="9.28515625" style="85" bestFit="1" customWidth="1"/>
    <col min="8" max="8" width="15.85546875" style="85" customWidth="1"/>
    <col min="9" max="16384" width="9.140625" style="85"/>
  </cols>
  <sheetData>
    <row r="2" spans="2:8" x14ac:dyDescent="0.2">
      <c r="B2" s="429" t="s">
        <v>139</v>
      </c>
      <c r="C2" s="430"/>
      <c r="D2" s="82"/>
      <c r="E2" s="82"/>
      <c r="F2" s="82"/>
      <c r="G2" s="83"/>
      <c r="H2" s="84"/>
    </row>
    <row r="3" spans="2:8" x14ac:dyDescent="0.2">
      <c r="B3" s="431" t="s">
        <v>502</v>
      </c>
      <c r="C3" s="432"/>
      <c r="D3" s="86"/>
      <c r="E3" s="86"/>
      <c r="F3" s="86"/>
      <c r="G3" s="87"/>
      <c r="H3" s="88"/>
    </row>
    <row r="4" spans="2:8" x14ac:dyDescent="0.2">
      <c r="B4" s="433" t="s">
        <v>526</v>
      </c>
      <c r="C4" s="434"/>
      <c r="D4" s="90"/>
      <c r="E4" s="90"/>
      <c r="F4" s="91"/>
      <c r="G4" s="92"/>
      <c r="H4" s="93"/>
    </row>
    <row r="5" spans="2:8" x14ac:dyDescent="0.2">
      <c r="B5" s="87"/>
      <c r="C5" s="87"/>
      <c r="D5" s="87"/>
      <c r="E5" s="87"/>
      <c r="F5" s="94"/>
      <c r="G5" s="87"/>
      <c r="H5" s="87"/>
    </row>
    <row r="6" spans="2:8" ht="25.5" x14ac:dyDescent="0.35">
      <c r="B6" s="424" t="s">
        <v>473</v>
      </c>
      <c r="C6" s="425"/>
      <c r="D6" s="425"/>
      <c r="E6" s="425"/>
      <c r="F6" s="425"/>
      <c r="G6" s="425"/>
      <c r="H6" s="426"/>
    </row>
    <row r="7" spans="2:8" x14ac:dyDescent="0.2">
      <c r="B7" s="87"/>
      <c r="C7" s="87"/>
      <c r="D7" s="87"/>
      <c r="E7" s="87"/>
      <c r="F7" s="87"/>
      <c r="G7" s="87"/>
      <c r="H7" s="87"/>
    </row>
    <row r="8" spans="2:8" x14ac:dyDescent="0.2">
      <c r="B8" s="95" t="s">
        <v>53</v>
      </c>
      <c r="C8" s="95" t="s">
        <v>54</v>
      </c>
      <c r="D8" s="95" t="s">
        <v>72</v>
      </c>
      <c r="E8" s="95" t="s">
        <v>73</v>
      </c>
      <c r="F8" s="427" t="s">
        <v>77</v>
      </c>
      <c r="G8" s="428"/>
      <c r="H8" s="95" t="s">
        <v>76</v>
      </c>
    </row>
    <row r="9" spans="2:8" x14ac:dyDescent="0.2">
      <c r="B9" s="96"/>
      <c r="C9" s="97"/>
      <c r="D9" s="97"/>
      <c r="E9" s="97"/>
      <c r="F9" s="98" t="s">
        <v>74</v>
      </c>
      <c r="G9" s="98" t="s">
        <v>75</v>
      </c>
      <c r="H9" s="97"/>
    </row>
    <row r="10" spans="2:8" ht="13.5" thickBot="1" x14ac:dyDescent="0.25">
      <c r="B10" s="99"/>
      <c r="C10" s="100"/>
      <c r="D10" s="101"/>
      <c r="E10" s="101"/>
      <c r="F10" s="101"/>
      <c r="G10" s="101"/>
      <c r="H10" s="101"/>
    </row>
    <row r="11" spans="2:8" ht="13.5" thickBot="1" x14ac:dyDescent="0.25">
      <c r="B11" s="102">
        <v>1</v>
      </c>
      <c r="C11" s="103" t="s">
        <v>409</v>
      </c>
      <c r="D11" s="104"/>
      <c r="E11" s="104"/>
      <c r="F11" s="104"/>
      <c r="G11" s="105"/>
      <c r="H11" s="106">
        <f>SUM(H18:H36)</f>
        <v>0</v>
      </c>
    </row>
    <row r="12" spans="2:8" hidden="1" x14ac:dyDescent="0.2">
      <c r="B12" s="107"/>
      <c r="C12" s="108"/>
      <c r="D12" s="109"/>
      <c r="E12" s="109"/>
      <c r="F12" s="109"/>
      <c r="G12" s="109"/>
      <c r="H12" s="110"/>
    </row>
    <row r="13" spans="2:8" hidden="1" x14ac:dyDescent="0.2">
      <c r="B13" s="111"/>
      <c r="C13" s="112"/>
      <c r="D13" s="97"/>
      <c r="E13" s="97"/>
      <c r="F13" s="97"/>
      <c r="G13" s="97"/>
      <c r="H13" s="113"/>
    </row>
    <row r="14" spans="2:8" hidden="1" x14ac:dyDescent="0.2">
      <c r="B14" s="111"/>
      <c r="C14" s="112"/>
      <c r="D14" s="114"/>
      <c r="E14" s="115"/>
      <c r="F14" s="115"/>
      <c r="G14" s="115"/>
      <c r="H14" s="115"/>
    </row>
    <row r="15" spans="2:8" hidden="1" x14ac:dyDescent="0.2">
      <c r="B15" s="116"/>
      <c r="C15" s="117"/>
      <c r="D15" s="118"/>
      <c r="E15" s="119"/>
      <c r="F15" s="119"/>
      <c r="G15" s="119"/>
      <c r="H15" s="120"/>
    </row>
    <row r="16" spans="2:8" hidden="1" x14ac:dyDescent="0.2">
      <c r="B16" s="111"/>
      <c r="C16" s="112"/>
      <c r="D16" s="114"/>
      <c r="E16" s="115"/>
      <c r="F16" s="115"/>
      <c r="G16" s="115"/>
      <c r="H16" s="115"/>
    </row>
    <row r="17" spans="2:8" x14ac:dyDescent="0.2">
      <c r="B17" s="121"/>
      <c r="C17" s="122"/>
      <c r="D17" s="114"/>
      <c r="E17" s="115"/>
      <c r="F17" s="115"/>
      <c r="G17" s="115"/>
      <c r="H17" s="123"/>
    </row>
    <row r="18" spans="2:8" x14ac:dyDescent="0.2">
      <c r="B18" s="124" t="s">
        <v>410</v>
      </c>
      <c r="C18" s="125" t="s">
        <v>537</v>
      </c>
      <c r="D18" s="118" t="s">
        <v>82</v>
      </c>
      <c r="E18" s="119">
        <v>1</v>
      </c>
      <c r="F18" s="119">
        <f>'PLAN ORÇAMENTÁRIA'!J19</f>
        <v>0</v>
      </c>
      <c r="G18" s="119"/>
      <c r="H18" s="120">
        <f>E18*F18</f>
        <v>0</v>
      </c>
    </row>
    <row r="19" spans="2:8" x14ac:dyDescent="0.2">
      <c r="B19" s="126"/>
      <c r="C19" s="125"/>
      <c r="D19" s="118"/>
      <c r="E19" s="119"/>
      <c r="F19" s="119"/>
      <c r="G19" s="119"/>
      <c r="H19" s="120"/>
    </row>
    <row r="20" spans="2:8" x14ac:dyDescent="0.2">
      <c r="B20" s="127" t="s">
        <v>411</v>
      </c>
      <c r="C20" s="128" t="s">
        <v>445</v>
      </c>
      <c r="D20" s="114" t="s">
        <v>444</v>
      </c>
      <c r="E20" s="115">
        <v>160</v>
      </c>
      <c r="F20" s="115">
        <f>'PLAN ORÇAMENTÁRIA'!H34</f>
        <v>0</v>
      </c>
      <c r="G20" s="115"/>
      <c r="H20" s="129">
        <f>E20*F20</f>
        <v>0</v>
      </c>
    </row>
    <row r="21" spans="2:8" x14ac:dyDescent="0.2">
      <c r="B21" s="127"/>
      <c r="C21" s="128"/>
      <c r="D21" s="114"/>
      <c r="E21" s="115"/>
      <c r="F21" s="115"/>
      <c r="G21" s="115"/>
      <c r="H21" s="129"/>
    </row>
    <row r="22" spans="2:8" x14ac:dyDescent="0.2">
      <c r="B22" s="127" t="s">
        <v>418</v>
      </c>
      <c r="C22" s="130" t="s">
        <v>423</v>
      </c>
      <c r="D22" s="118" t="s">
        <v>436</v>
      </c>
      <c r="E22" s="119">
        <v>10</v>
      </c>
      <c r="F22" s="119">
        <f>'PLAN ORÇAMENTÁRIA'!H46</f>
        <v>0</v>
      </c>
      <c r="G22" s="119"/>
      <c r="H22" s="120">
        <f>E22*F22</f>
        <v>0</v>
      </c>
    </row>
    <row r="23" spans="2:8" x14ac:dyDescent="0.2">
      <c r="B23" s="127"/>
      <c r="C23" s="130"/>
      <c r="D23" s="118"/>
      <c r="E23" s="119"/>
      <c r="F23" s="119"/>
      <c r="G23" s="119"/>
      <c r="H23" s="120"/>
    </row>
    <row r="24" spans="2:8" x14ac:dyDescent="0.2">
      <c r="B24" s="127" t="s">
        <v>421</v>
      </c>
      <c r="C24" s="128" t="s">
        <v>434</v>
      </c>
      <c r="D24" s="114"/>
      <c r="E24" s="115"/>
      <c r="F24" s="115"/>
      <c r="G24" s="115"/>
      <c r="H24" s="115"/>
    </row>
    <row r="25" spans="2:8" x14ac:dyDescent="0.2">
      <c r="B25" s="131"/>
      <c r="C25" s="128" t="s">
        <v>435</v>
      </c>
      <c r="D25" s="114" t="s">
        <v>436</v>
      </c>
      <c r="E25" s="115">
        <v>100</v>
      </c>
      <c r="F25" s="132">
        <f>'PLAN ORÇAMENTÁRIA'!H59</f>
        <v>0</v>
      </c>
      <c r="G25" s="115"/>
      <c r="H25" s="129">
        <f>E25*F25</f>
        <v>0</v>
      </c>
    </row>
    <row r="26" spans="2:8" x14ac:dyDescent="0.2">
      <c r="B26" s="131"/>
      <c r="C26" s="128"/>
      <c r="D26" s="114"/>
      <c r="E26" s="115"/>
      <c r="F26" s="132"/>
      <c r="G26" s="115"/>
      <c r="H26" s="129"/>
    </row>
    <row r="27" spans="2:8" x14ac:dyDescent="0.2">
      <c r="B27" s="127" t="s">
        <v>433</v>
      </c>
      <c r="C27" s="130" t="s">
        <v>478</v>
      </c>
      <c r="D27" s="118" t="s">
        <v>99</v>
      </c>
      <c r="E27" s="119">
        <v>800</v>
      </c>
      <c r="F27" s="119">
        <f>'PLAN ORÇAMENTÁRIA'!J103</f>
        <v>0</v>
      </c>
      <c r="G27" s="115"/>
      <c r="H27" s="120">
        <f>E27*F27</f>
        <v>0</v>
      </c>
    </row>
    <row r="28" spans="2:8" x14ac:dyDescent="0.2">
      <c r="B28" s="127"/>
      <c r="C28" s="130"/>
      <c r="D28" s="118"/>
      <c r="E28" s="119"/>
      <c r="F28" s="119"/>
      <c r="G28" s="115"/>
      <c r="H28" s="120"/>
    </row>
    <row r="29" spans="2:8" x14ac:dyDescent="0.2">
      <c r="B29" s="133" t="s">
        <v>480</v>
      </c>
      <c r="C29" s="134" t="s">
        <v>446</v>
      </c>
      <c r="D29" s="114" t="s">
        <v>79</v>
      </c>
      <c r="E29" s="115">
        <v>80</v>
      </c>
      <c r="F29" s="115">
        <f>'PLAN ORÇAMENTÁRIA'!J119</f>
        <v>0</v>
      </c>
      <c r="G29" s="115"/>
      <c r="H29" s="123">
        <f>E29*F29</f>
        <v>0</v>
      </c>
    </row>
    <row r="30" spans="2:8" x14ac:dyDescent="0.2">
      <c r="B30" s="133"/>
      <c r="C30" s="134"/>
      <c r="D30" s="114"/>
      <c r="E30" s="115"/>
      <c r="F30" s="115"/>
      <c r="G30" s="115"/>
      <c r="H30" s="123"/>
    </row>
    <row r="31" spans="2:8" x14ac:dyDescent="0.2">
      <c r="B31" s="127" t="s">
        <v>489</v>
      </c>
      <c r="C31" s="134" t="s">
        <v>447</v>
      </c>
      <c r="D31" s="114"/>
      <c r="E31" s="115"/>
      <c r="F31" s="115"/>
      <c r="G31" s="115"/>
      <c r="H31" s="123"/>
    </row>
    <row r="32" spans="2:8" x14ac:dyDescent="0.2">
      <c r="B32" s="135"/>
      <c r="C32" s="136" t="s">
        <v>441</v>
      </c>
      <c r="D32" s="114" t="s">
        <v>436</v>
      </c>
      <c r="E32" s="115">
        <v>80</v>
      </c>
      <c r="F32" s="115">
        <f>'PLAN ORÇAMENTÁRIA'!J127</f>
        <v>0</v>
      </c>
      <c r="G32" s="115"/>
      <c r="H32" s="123">
        <f>E32*F32</f>
        <v>0</v>
      </c>
    </row>
    <row r="33" spans="2:8" x14ac:dyDescent="0.2">
      <c r="B33" s="137"/>
      <c r="C33" s="108"/>
      <c r="D33" s="138"/>
      <c r="E33" s="139"/>
      <c r="F33" s="139"/>
      <c r="G33" s="139"/>
      <c r="H33" s="123"/>
    </row>
    <row r="34" spans="2:8" x14ac:dyDescent="0.2">
      <c r="B34" s="107" t="s">
        <v>494</v>
      </c>
      <c r="C34" s="108" t="s">
        <v>497</v>
      </c>
      <c r="D34" s="140" t="s">
        <v>100</v>
      </c>
      <c r="E34" s="141">
        <v>14400</v>
      </c>
      <c r="F34" s="141">
        <f>'PLAN ORÇAMENTÁRIA'!J135</f>
        <v>0</v>
      </c>
      <c r="G34" s="141"/>
      <c r="H34" s="129">
        <f>E34*F34</f>
        <v>0</v>
      </c>
    </row>
    <row r="35" spans="2:8" x14ac:dyDescent="0.2">
      <c r="B35" s="133"/>
      <c r="C35" s="134"/>
      <c r="D35" s="142"/>
      <c r="E35" s="143"/>
      <c r="F35" s="143"/>
      <c r="G35" s="143"/>
      <c r="H35" s="144"/>
    </row>
    <row r="36" spans="2:8" x14ac:dyDescent="0.2">
      <c r="B36" s="107"/>
      <c r="C36" s="108"/>
      <c r="D36" s="140"/>
      <c r="E36" s="141"/>
      <c r="F36" s="141"/>
      <c r="G36" s="141"/>
      <c r="H36" s="144">
        <f>E36*F36</f>
        <v>0</v>
      </c>
    </row>
    <row r="37" spans="2:8" ht="13.5" thickBot="1" x14ac:dyDescent="0.25">
      <c r="B37" s="145"/>
      <c r="C37" s="146"/>
      <c r="D37" s="147"/>
      <c r="E37" s="148"/>
      <c r="F37" s="148"/>
      <c r="G37" s="149"/>
      <c r="H37" s="150"/>
    </row>
    <row r="38" spans="2:8" ht="13.5" thickBot="1" x14ac:dyDescent="0.25">
      <c r="B38" s="151">
        <v>2</v>
      </c>
      <c r="C38" s="152" t="s">
        <v>493</v>
      </c>
      <c r="D38" s="153"/>
      <c r="E38" s="154"/>
      <c r="F38" s="155"/>
      <c r="G38" s="155"/>
      <c r="H38" s="156"/>
    </row>
    <row r="39" spans="2:8" ht="13.5" thickBot="1" x14ac:dyDescent="0.25">
      <c r="B39" s="157"/>
      <c r="C39" s="158" t="s">
        <v>528</v>
      </c>
      <c r="D39" s="153"/>
      <c r="E39" s="154"/>
      <c r="F39" s="155"/>
      <c r="G39" s="155"/>
      <c r="H39" s="156"/>
    </row>
    <row r="40" spans="2:8" ht="13.5" thickBot="1" x14ac:dyDescent="0.25">
      <c r="B40" s="157"/>
      <c r="C40" s="158" t="s">
        <v>518</v>
      </c>
      <c r="D40" s="159" t="s">
        <v>503</v>
      </c>
      <c r="E40" s="160">
        <v>1</v>
      </c>
      <c r="F40" s="160"/>
      <c r="G40" s="160"/>
      <c r="H40" s="161"/>
    </row>
    <row r="41" spans="2:8" ht="13.5" hidden="1" thickBot="1" x14ac:dyDescent="0.25">
      <c r="B41" s="157"/>
      <c r="C41" s="158" t="s">
        <v>524</v>
      </c>
      <c r="D41" s="159"/>
      <c r="E41" s="160"/>
      <c r="F41" s="160"/>
      <c r="G41" s="162"/>
      <c r="H41" s="163"/>
    </row>
    <row r="42" spans="2:8" ht="13.5" hidden="1" thickBot="1" x14ac:dyDescent="0.25">
      <c r="B42" s="157"/>
      <c r="C42" s="158" t="s">
        <v>524</v>
      </c>
      <c r="D42" s="147"/>
      <c r="E42" s="148"/>
      <c r="F42" s="148"/>
      <c r="G42" s="148"/>
      <c r="H42" s="148"/>
    </row>
    <row r="43" spans="2:8" ht="13.5" hidden="1" thickBot="1" x14ac:dyDescent="0.25">
      <c r="B43" s="157"/>
      <c r="C43" s="158" t="s">
        <v>524</v>
      </c>
      <c r="D43" s="164"/>
      <c r="E43" s="165"/>
      <c r="F43" s="165"/>
      <c r="G43" s="162"/>
      <c r="H43" s="163"/>
    </row>
    <row r="44" spans="2:8" ht="13.5" hidden="1" thickBot="1" x14ac:dyDescent="0.25">
      <c r="B44" s="157"/>
      <c r="C44" s="158" t="s">
        <v>524</v>
      </c>
      <c r="D44" s="166"/>
      <c r="E44" s="148"/>
      <c r="F44" s="148"/>
      <c r="G44" s="148"/>
      <c r="H44" s="148"/>
    </row>
    <row r="45" spans="2:8" ht="13.5" hidden="1" thickBot="1" x14ac:dyDescent="0.25">
      <c r="B45" s="157"/>
      <c r="C45" s="158" t="s">
        <v>524</v>
      </c>
      <c r="D45" s="167"/>
      <c r="E45" s="168"/>
      <c r="F45" s="168"/>
      <c r="G45" s="169"/>
      <c r="H45" s="170"/>
    </row>
    <row r="46" spans="2:8" ht="13.5" hidden="1" thickBot="1" x14ac:dyDescent="0.25">
      <c r="B46" s="157"/>
      <c r="C46" s="158" t="s">
        <v>524</v>
      </c>
      <c r="D46" s="166"/>
      <c r="E46" s="139"/>
      <c r="F46" s="139"/>
      <c r="G46" s="139"/>
      <c r="H46" s="139"/>
    </row>
    <row r="47" spans="2:8" ht="13.5" hidden="1" thickBot="1" x14ac:dyDescent="0.25">
      <c r="B47" s="157"/>
      <c r="C47" s="158" t="s">
        <v>524</v>
      </c>
      <c r="D47" s="166"/>
      <c r="E47" s="115"/>
      <c r="F47" s="115"/>
      <c r="G47" s="115"/>
      <c r="H47" s="115"/>
    </row>
    <row r="48" spans="2:8" ht="13.5" hidden="1" thickBot="1" x14ac:dyDescent="0.25">
      <c r="B48" s="157"/>
      <c r="C48" s="158" t="s">
        <v>524</v>
      </c>
      <c r="D48" s="166"/>
      <c r="E48" s="171"/>
      <c r="F48" s="171"/>
      <c r="G48" s="171"/>
      <c r="H48" s="171"/>
    </row>
    <row r="49" spans="2:8" ht="13.5" hidden="1" thickBot="1" x14ac:dyDescent="0.25">
      <c r="B49" s="157"/>
      <c r="C49" s="158" t="s">
        <v>524</v>
      </c>
      <c r="D49" s="172"/>
      <c r="E49" s="168"/>
      <c r="F49" s="168"/>
      <c r="G49" s="168"/>
      <c r="H49" s="173"/>
    </row>
    <row r="50" spans="2:8" ht="13.5" hidden="1" thickBot="1" x14ac:dyDescent="0.25">
      <c r="B50" s="157"/>
      <c r="C50" s="158" t="s">
        <v>524</v>
      </c>
      <c r="D50" s="174"/>
      <c r="E50" s="175"/>
      <c r="F50" s="175"/>
      <c r="G50" s="176"/>
      <c r="H50" s="177"/>
    </row>
    <row r="51" spans="2:8" ht="13.5" hidden="1" thickBot="1" x14ac:dyDescent="0.25">
      <c r="B51" s="157"/>
      <c r="C51" s="158" t="s">
        <v>524</v>
      </c>
      <c r="D51" s="114"/>
      <c r="E51" s="115"/>
      <c r="F51" s="115"/>
      <c r="G51" s="115"/>
      <c r="H51" s="129"/>
    </row>
    <row r="52" spans="2:8" ht="13.5" hidden="1" thickBot="1" x14ac:dyDescent="0.25">
      <c r="B52" s="157"/>
      <c r="C52" s="158" t="s">
        <v>524</v>
      </c>
      <c r="D52" s="114"/>
      <c r="E52" s="115"/>
      <c r="F52" s="115"/>
      <c r="G52" s="115"/>
      <c r="H52" s="129"/>
    </row>
    <row r="53" spans="2:8" ht="13.5" hidden="1" thickBot="1" x14ac:dyDescent="0.25">
      <c r="B53" s="157"/>
      <c r="C53" s="158" t="s">
        <v>524</v>
      </c>
      <c r="D53" s="114"/>
      <c r="E53" s="115"/>
      <c r="F53" s="115"/>
      <c r="G53" s="115"/>
      <c r="H53" s="129"/>
    </row>
    <row r="54" spans="2:8" ht="13.5" hidden="1" thickBot="1" x14ac:dyDescent="0.25">
      <c r="B54" s="157"/>
      <c r="C54" s="158" t="s">
        <v>524</v>
      </c>
      <c r="D54" s="114"/>
      <c r="E54" s="115"/>
      <c r="F54" s="115"/>
      <c r="G54" s="115"/>
      <c r="H54" s="115"/>
    </row>
    <row r="55" spans="2:8" ht="13.5" hidden="1" thickBot="1" x14ac:dyDescent="0.25">
      <c r="B55" s="157"/>
      <c r="C55" s="158" t="s">
        <v>524</v>
      </c>
      <c r="D55" s="114"/>
      <c r="E55" s="115"/>
      <c r="F55" s="115"/>
      <c r="G55" s="115"/>
      <c r="H55" s="129"/>
    </row>
    <row r="56" spans="2:8" ht="13.5" hidden="1" thickBot="1" x14ac:dyDescent="0.25">
      <c r="B56" s="157"/>
      <c r="C56" s="158" t="s">
        <v>524</v>
      </c>
      <c r="D56" s="114"/>
      <c r="E56" s="115"/>
      <c r="F56" s="115"/>
      <c r="G56" s="115"/>
      <c r="H56" s="115"/>
    </row>
    <row r="57" spans="2:8" ht="13.5" hidden="1" thickBot="1" x14ac:dyDescent="0.25">
      <c r="B57" s="157"/>
      <c r="C57" s="158" t="s">
        <v>524</v>
      </c>
      <c r="D57" s="114"/>
      <c r="E57" s="115"/>
      <c r="F57" s="115"/>
      <c r="G57" s="115"/>
      <c r="H57" s="129"/>
    </row>
    <row r="58" spans="2:8" ht="13.5" hidden="1" thickBot="1" x14ac:dyDescent="0.25">
      <c r="B58" s="157"/>
      <c r="C58" s="158" t="s">
        <v>524</v>
      </c>
      <c r="D58" s="147"/>
      <c r="E58" s="148"/>
      <c r="F58" s="148"/>
      <c r="G58" s="178"/>
      <c r="H58" s="179"/>
    </row>
    <row r="59" spans="2:8" ht="13.5" hidden="1" thickBot="1" x14ac:dyDescent="0.25">
      <c r="B59" s="157"/>
      <c r="C59" s="158" t="s">
        <v>524</v>
      </c>
      <c r="D59" s="147"/>
      <c r="E59" s="148"/>
      <c r="F59" s="148"/>
      <c r="G59" s="178"/>
      <c r="H59" s="180"/>
    </row>
    <row r="60" spans="2:8" ht="13.5" hidden="1" thickBot="1" x14ac:dyDescent="0.25">
      <c r="B60" s="157"/>
      <c r="C60" s="158" t="s">
        <v>524</v>
      </c>
      <c r="D60" s="181"/>
      <c r="E60" s="165"/>
      <c r="F60" s="165"/>
      <c r="G60" s="162"/>
      <c r="H60" s="163"/>
    </row>
    <row r="61" spans="2:8" ht="13.5" hidden="1" thickBot="1" x14ac:dyDescent="0.25">
      <c r="B61" s="157"/>
      <c r="C61" s="158" t="s">
        <v>524</v>
      </c>
      <c r="D61" s="147"/>
      <c r="E61" s="148"/>
      <c r="F61" s="148"/>
      <c r="G61" s="178"/>
      <c r="H61" s="182"/>
    </row>
    <row r="62" spans="2:8" ht="13.5" hidden="1" thickBot="1" x14ac:dyDescent="0.25">
      <c r="B62" s="157"/>
      <c r="C62" s="158" t="s">
        <v>524</v>
      </c>
      <c r="D62" s="114"/>
      <c r="E62" s="115"/>
      <c r="F62" s="115"/>
      <c r="G62" s="115"/>
      <c r="H62" s="115"/>
    </row>
    <row r="63" spans="2:8" ht="13.5" hidden="1" thickBot="1" x14ac:dyDescent="0.25">
      <c r="B63" s="157"/>
      <c r="C63" s="158" t="s">
        <v>524</v>
      </c>
      <c r="D63" s="114"/>
      <c r="E63" s="115"/>
      <c r="F63" s="115"/>
      <c r="G63" s="115"/>
      <c r="H63" s="115"/>
    </row>
    <row r="64" spans="2:8" ht="13.5" hidden="1" thickBot="1" x14ac:dyDescent="0.25">
      <c r="B64" s="157"/>
      <c r="C64" s="158" t="s">
        <v>524</v>
      </c>
      <c r="D64" s="114"/>
      <c r="E64" s="115"/>
      <c r="F64" s="115"/>
      <c r="G64" s="115"/>
      <c r="H64" s="129"/>
    </row>
    <row r="65" spans="2:8" ht="13.5" hidden="1" thickBot="1" x14ac:dyDescent="0.25">
      <c r="B65" s="157"/>
      <c r="C65" s="158" t="s">
        <v>524</v>
      </c>
      <c r="D65" s="114"/>
      <c r="E65" s="115"/>
      <c r="F65" s="115"/>
      <c r="G65" s="115"/>
      <c r="H65" s="115"/>
    </row>
    <row r="66" spans="2:8" ht="13.5" hidden="1" thickBot="1" x14ac:dyDescent="0.25">
      <c r="B66" s="157"/>
      <c r="C66" s="158" t="s">
        <v>524</v>
      </c>
      <c r="D66" s="114"/>
      <c r="E66" s="115"/>
      <c r="F66" s="115"/>
      <c r="G66" s="115"/>
      <c r="H66" s="129"/>
    </row>
    <row r="67" spans="2:8" ht="13.5" hidden="1" thickBot="1" x14ac:dyDescent="0.25">
      <c r="B67" s="157"/>
      <c r="C67" s="158" t="s">
        <v>524</v>
      </c>
      <c r="D67" s="114"/>
      <c r="E67" s="115"/>
      <c r="F67" s="115"/>
      <c r="G67" s="115"/>
      <c r="H67" s="129"/>
    </row>
    <row r="68" spans="2:8" ht="13.5" hidden="1" thickBot="1" x14ac:dyDescent="0.25">
      <c r="B68" s="157"/>
      <c r="C68" s="158" t="s">
        <v>524</v>
      </c>
      <c r="D68" s="114"/>
      <c r="E68" s="115"/>
      <c r="F68" s="115"/>
      <c r="G68" s="115"/>
      <c r="H68" s="129"/>
    </row>
    <row r="69" spans="2:8" ht="13.5" hidden="1" thickBot="1" x14ac:dyDescent="0.25">
      <c r="B69" s="157"/>
      <c r="C69" s="158" t="s">
        <v>524</v>
      </c>
      <c r="D69" s="114"/>
      <c r="E69" s="115"/>
      <c r="F69" s="115"/>
      <c r="G69" s="115"/>
      <c r="H69" s="115"/>
    </row>
    <row r="70" spans="2:8" ht="13.5" hidden="1" thickBot="1" x14ac:dyDescent="0.25">
      <c r="B70" s="157"/>
      <c r="C70" s="158" t="s">
        <v>524</v>
      </c>
      <c r="D70" s="114"/>
      <c r="E70" s="115"/>
      <c r="F70" s="115"/>
      <c r="G70" s="115"/>
      <c r="H70" s="115"/>
    </row>
    <row r="71" spans="2:8" ht="13.5" hidden="1" thickBot="1" x14ac:dyDescent="0.25">
      <c r="B71" s="157"/>
      <c r="C71" s="158" t="s">
        <v>524</v>
      </c>
      <c r="D71" s="114"/>
      <c r="E71" s="115"/>
      <c r="F71" s="115"/>
      <c r="G71" s="115"/>
      <c r="H71" s="115"/>
    </row>
    <row r="72" spans="2:8" ht="13.5" hidden="1" thickBot="1" x14ac:dyDescent="0.25">
      <c r="B72" s="157"/>
      <c r="C72" s="158" t="s">
        <v>524</v>
      </c>
      <c r="D72" s="114"/>
      <c r="E72" s="115"/>
      <c r="F72" s="115"/>
      <c r="G72" s="115"/>
      <c r="H72" s="115"/>
    </row>
    <row r="73" spans="2:8" ht="13.5" hidden="1" thickBot="1" x14ac:dyDescent="0.25">
      <c r="B73" s="157"/>
      <c r="C73" s="158" t="s">
        <v>524</v>
      </c>
      <c r="D73" s="114"/>
      <c r="E73" s="115"/>
      <c r="F73" s="115"/>
      <c r="G73" s="115"/>
      <c r="H73" s="115"/>
    </row>
    <row r="74" spans="2:8" ht="13.5" hidden="1" thickBot="1" x14ac:dyDescent="0.25">
      <c r="B74" s="157"/>
      <c r="C74" s="158" t="s">
        <v>524</v>
      </c>
      <c r="D74" s="114"/>
      <c r="E74" s="115"/>
      <c r="F74" s="115"/>
      <c r="G74" s="115"/>
      <c r="H74" s="129"/>
    </row>
    <row r="75" spans="2:8" ht="13.5" hidden="1" thickBot="1" x14ac:dyDescent="0.25">
      <c r="B75" s="157"/>
      <c r="C75" s="158" t="s">
        <v>524</v>
      </c>
      <c r="D75" s="114"/>
      <c r="E75" s="115"/>
      <c r="F75" s="115"/>
      <c r="G75" s="115"/>
      <c r="H75" s="129"/>
    </row>
    <row r="76" spans="2:8" ht="13.5" hidden="1" thickBot="1" x14ac:dyDescent="0.25">
      <c r="B76" s="157"/>
      <c r="C76" s="158" t="s">
        <v>524</v>
      </c>
      <c r="D76" s="114"/>
      <c r="E76" s="115"/>
      <c r="F76" s="115"/>
      <c r="G76" s="115"/>
      <c r="H76" s="115"/>
    </row>
    <row r="77" spans="2:8" ht="13.5" hidden="1" thickBot="1" x14ac:dyDescent="0.25">
      <c r="B77" s="157"/>
      <c r="C77" s="158" t="s">
        <v>524</v>
      </c>
      <c r="D77" s="114"/>
      <c r="E77" s="115"/>
      <c r="F77" s="115"/>
      <c r="G77" s="115"/>
      <c r="H77" s="129"/>
    </row>
    <row r="78" spans="2:8" ht="13.5" hidden="1" thickBot="1" x14ac:dyDescent="0.25">
      <c r="B78" s="157"/>
      <c r="C78" s="158" t="s">
        <v>524</v>
      </c>
      <c r="D78" s="114"/>
      <c r="E78" s="115"/>
      <c r="F78" s="115"/>
      <c r="G78" s="115"/>
      <c r="H78" s="115"/>
    </row>
    <row r="79" spans="2:8" ht="13.5" hidden="1" thickBot="1" x14ac:dyDescent="0.25">
      <c r="B79" s="157"/>
      <c r="C79" s="158" t="s">
        <v>524</v>
      </c>
      <c r="D79" s="114"/>
      <c r="E79" s="115"/>
      <c r="F79" s="115"/>
      <c r="G79" s="115"/>
      <c r="H79" s="115"/>
    </row>
    <row r="80" spans="2:8" ht="13.5" hidden="1" thickBot="1" x14ac:dyDescent="0.25">
      <c r="B80" s="157"/>
      <c r="C80" s="158" t="s">
        <v>524</v>
      </c>
      <c r="D80" s="114"/>
      <c r="E80" s="115"/>
      <c r="F80" s="115"/>
      <c r="G80" s="115"/>
      <c r="H80" s="129"/>
    </row>
    <row r="81" spans="2:8" ht="13.5" hidden="1" thickBot="1" x14ac:dyDescent="0.25">
      <c r="B81" s="157"/>
      <c r="C81" s="158" t="s">
        <v>524</v>
      </c>
      <c r="D81" s="147"/>
      <c r="E81" s="148"/>
      <c r="F81" s="148"/>
      <c r="G81" s="178"/>
      <c r="H81" s="182"/>
    </row>
    <row r="82" spans="2:8" ht="13.5" hidden="1" thickBot="1" x14ac:dyDescent="0.25">
      <c r="B82" s="157"/>
      <c r="C82" s="158" t="s">
        <v>524</v>
      </c>
      <c r="D82" s="181"/>
      <c r="E82" s="165"/>
      <c r="F82" s="165"/>
      <c r="G82" s="162"/>
      <c r="H82" s="163"/>
    </row>
    <row r="83" spans="2:8" ht="13.5" hidden="1" thickBot="1" x14ac:dyDescent="0.25">
      <c r="B83" s="157"/>
      <c r="C83" s="158" t="s">
        <v>524</v>
      </c>
      <c r="D83" s="147"/>
      <c r="E83" s="148"/>
      <c r="F83" s="148"/>
      <c r="G83" s="178"/>
      <c r="H83" s="182"/>
    </row>
    <row r="84" spans="2:8" ht="13.5" hidden="1" thickBot="1" x14ac:dyDescent="0.25">
      <c r="B84" s="157"/>
      <c r="C84" s="158" t="s">
        <v>524</v>
      </c>
      <c r="D84" s="114"/>
      <c r="E84" s="115"/>
      <c r="F84" s="115"/>
      <c r="G84" s="115"/>
      <c r="H84" s="115"/>
    </row>
    <row r="85" spans="2:8" ht="13.5" hidden="1" thickBot="1" x14ac:dyDescent="0.25">
      <c r="B85" s="157"/>
      <c r="C85" s="158" t="s">
        <v>524</v>
      </c>
      <c r="D85" s="114"/>
      <c r="E85" s="115"/>
      <c r="F85" s="115"/>
      <c r="G85" s="115"/>
      <c r="H85" s="129"/>
    </row>
    <row r="86" spans="2:8" ht="13.5" hidden="1" thickBot="1" x14ac:dyDescent="0.25">
      <c r="B86" s="157"/>
      <c r="C86" s="158" t="s">
        <v>524</v>
      </c>
      <c r="D86" s="114"/>
      <c r="E86" s="115"/>
      <c r="F86" s="115"/>
      <c r="G86" s="115"/>
      <c r="H86" s="115"/>
    </row>
    <row r="87" spans="2:8" ht="13.5" hidden="1" thickBot="1" x14ac:dyDescent="0.25">
      <c r="B87" s="157"/>
      <c r="C87" s="158" t="s">
        <v>524</v>
      </c>
      <c r="D87" s="114"/>
      <c r="E87" s="115"/>
      <c r="F87" s="115"/>
      <c r="G87" s="115"/>
      <c r="H87" s="129"/>
    </row>
    <row r="88" spans="2:8" ht="13.5" hidden="1" thickBot="1" x14ac:dyDescent="0.25">
      <c r="B88" s="157"/>
      <c r="C88" s="158" t="s">
        <v>524</v>
      </c>
      <c r="D88" s="114"/>
      <c r="E88" s="115"/>
      <c r="F88" s="115"/>
      <c r="G88" s="115"/>
      <c r="H88" s="115"/>
    </row>
    <row r="89" spans="2:8" ht="13.5" hidden="1" thickBot="1" x14ac:dyDescent="0.25">
      <c r="B89" s="157"/>
      <c r="C89" s="158" t="s">
        <v>524</v>
      </c>
      <c r="D89" s="114"/>
      <c r="E89" s="115"/>
      <c r="F89" s="115"/>
      <c r="G89" s="115"/>
      <c r="H89" s="115"/>
    </row>
    <row r="90" spans="2:8" ht="13.5" hidden="1" thickBot="1" x14ac:dyDescent="0.25">
      <c r="B90" s="157"/>
      <c r="C90" s="158" t="s">
        <v>524</v>
      </c>
      <c r="D90" s="114"/>
      <c r="E90" s="115"/>
      <c r="F90" s="115"/>
      <c r="G90" s="115"/>
      <c r="H90" s="129"/>
    </row>
    <row r="91" spans="2:8" ht="13.5" hidden="1" thickBot="1" x14ac:dyDescent="0.25">
      <c r="B91" s="157"/>
      <c r="C91" s="158" t="s">
        <v>524</v>
      </c>
      <c r="D91" s="114"/>
      <c r="E91" s="115"/>
      <c r="F91" s="115"/>
      <c r="G91" s="115"/>
      <c r="H91" s="115"/>
    </row>
    <row r="92" spans="2:8" ht="13.5" hidden="1" thickBot="1" x14ac:dyDescent="0.25">
      <c r="B92" s="157"/>
      <c r="C92" s="158" t="s">
        <v>524</v>
      </c>
      <c r="D92" s="114"/>
      <c r="E92" s="115"/>
      <c r="F92" s="115"/>
      <c r="G92" s="115"/>
      <c r="H92" s="129"/>
    </row>
    <row r="93" spans="2:8" ht="13.5" hidden="1" thickBot="1" x14ac:dyDescent="0.25">
      <c r="B93" s="157"/>
      <c r="C93" s="158" t="s">
        <v>524</v>
      </c>
      <c r="D93" s="114"/>
      <c r="E93" s="115"/>
      <c r="F93" s="115"/>
      <c r="G93" s="115"/>
      <c r="H93" s="129"/>
    </row>
    <row r="94" spans="2:8" ht="13.5" hidden="1" thickBot="1" x14ac:dyDescent="0.25">
      <c r="B94" s="157"/>
      <c r="C94" s="158" t="s">
        <v>524</v>
      </c>
      <c r="D94" s="114"/>
      <c r="E94" s="115"/>
      <c r="F94" s="115"/>
      <c r="G94" s="115"/>
      <c r="H94" s="115"/>
    </row>
    <row r="95" spans="2:8" ht="13.5" hidden="1" thickBot="1" x14ac:dyDescent="0.25">
      <c r="B95" s="157"/>
      <c r="C95" s="158" t="s">
        <v>524</v>
      </c>
      <c r="D95" s="114"/>
      <c r="E95" s="115"/>
      <c r="F95" s="115"/>
      <c r="G95" s="115"/>
      <c r="H95" s="115"/>
    </row>
    <row r="96" spans="2:8" ht="13.5" hidden="1" thickBot="1" x14ac:dyDescent="0.25">
      <c r="B96" s="157"/>
      <c r="C96" s="158" t="s">
        <v>524</v>
      </c>
      <c r="D96" s="114"/>
      <c r="E96" s="115"/>
      <c r="F96" s="115"/>
      <c r="G96" s="115"/>
      <c r="H96" s="129"/>
    </row>
    <row r="97" spans="2:8" ht="13.5" hidden="1" thickBot="1" x14ac:dyDescent="0.25">
      <c r="B97" s="157"/>
      <c r="C97" s="158" t="s">
        <v>524</v>
      </c>
      <c r="D97" s="114"/>
      <c r="E97" s="115"/>
      <c r="F97" s="115"/>
      <c r="G97" s="115"/>
      <c r="H97" s="115"/>
    </row>
    <row r="98" spans="2:8" ht="13.5" hidden="1" thickBot="1" x14ac:dyDescent="0.25">
      <c r="B98" s="157"/>
      <c r="C98" s="158" t="s">
        <v>524</v>
      </c>
      <c r="D98" s="114"/>
      <c r="E98" s="115"/>
      <c r="F98" s="115"/>
      <c r="G98" s="115"/>
      <c r="H98" s="115"/>
    </row>
    <row r="99" spans="2:8" ht="13.5" hidden="1" thickBot="1" x14ac:dyDescent="0.25">
      <c r="B99" s="157"/>
      <c r="C99" s="158" t="s">
        <v>524</v>
      </c>
      <c r="D99" s="114"/>
      <c r="E99" s="115"/>
      <c r="F99" s="115"/>
      <c r="G99" s="115"/>
      <c r="H99" s="129"/>
    </row>
    <row r="100" spans="2:8" ht="13.5" hidden="1" thickBot="1" x14ac:dyDescent="0.25">
      <c r="B100" s="157"/>
      <c r="C100" s="158" t="s">
        <v>524</v>
      </c>
      <c r="D100" s="114"/>
      <c r="E100" s="115"/>
      <c r="F100" s="115"/>
      <c r="G100" s="115"/>
      <c r="H100" s="115"/>
    </row>
    <row r="101" spans="2:8" ht="13.5" hidden="1" thickBot="1" x14ac:dyDescent="0.25">
      <c r="B101" s="157"/>
      <c r="C101" s="158" t="s">
        <v>524</v>
      </c>
      <c r="D101" s="114"/>
      <c r="E101" s="115"/>
      <c r="F101" s="115"/>
      <c r="G101" s="115"/>
      <c r="H101" s="115"/>
    </row>
    <row r="102" spans="2:8" ht="13.5" hidden="1" thickBot="1" x14ac:dyDescent="0.25">
      <c r="B102" s="157"/>
      <c r="C102" s="158" t="s">
        <v>524</v>
      </c>
      <c r="D102" s="114"/>
      <c r="E102" s="115"/>
      <c r="F102" s="115"/>
      <c r="G102" s="115"/>
      <c r="H102" s="115"/>
    </row>
    <row r="103" spans="2:8" ht="13.5" hidden="1" thickBot="1" x14ac:dyDescent="0.25">
      <c r="B103" s="157"/>
      <c r="C103" s="158" t="s">
        <v>524</v>
      </c>
      <c r="D103" s="114"/>
      <c r="E103" s="115"/>
      <c r="F103" s="115"/>
      <c r="G103" s="115"/>
      <c r="H103" s="129"/>
    </row>
    <row r="104" spans="2:8" ht="13.5" hidden="1" thickBot="1" x14ac:dyDescent="0.25">
      <c r="B104" s="157"/>
      <c r="C104" s="158" t="s">
        <v>524</v>
      </c>
      <c r="D104" s="147"/>
      <c r="E104" s="148"/>
      <c r="F104" s="148"/>
      <c r="G104" s="178"/>
      <c r="H104" s="182"/>
    </row>
    <row r="105" spans="2:8" ht="13.5" hidden="1" thickBot="1" x14ac:dyDescent="0.25">
      <c r="B105" s="157"/>
      <c r="C105" s="158" t="s">
        <v>524</v>
      </c>
      <c r="D105" s="181"/>
      <c r="E105" s="165"/>
      <c r="F105" s="165"/>
      <c r="G105" s="162"/>
      <c r="H105" s="163"/>
    </row>
    <row r="106" spans="2:8" ht="13.5" hidden="1" thickBot="1" x14ac:dyDescent="0.25">
      <c r="B106" s="157"/>
      <c r="C106" s="158" t="s">
        <v>524</v>
      </c>
      <c r="D106" s="147"/>
      <c r="E106" s="148"/>
      <c r="F106" s="148"/>
      <c r="G106" s="178"/>
      <c r="H106" s="182"/>
    </row>
    <row r="107" spans="2:8" ht="13.5" hidden="1" thickBot="1" x14ac:dyDescent="0.25">
      <c r="B107" s="157"/>
      <c r="C107" s="158" t="s">
        <v>524</v>
      </c>
      <c r="D107" s="114"/>
      <c r="E107" s="115"/>
      <c r="F107" s="115"/>
      <c r="G107" s="115"/>
      <c r="H107" s="115"/>
    </row>
    <row r="108" spans="2:8" ht="13.5" hidden="1" thickBot="1" x14ac:dyDescent="0.25">
      <c r="B108" s="157"/>
      <c r="C108" s="158" t="s">
        <v>524</v>
      </c>
      <c r="D108" s="114"/>
      <c r="E108" s="115"/>
      <c r="F108" s="115"/>
      <c r="G108" s="115"/>
      <c r="H108" s="129"/>
    </row>
    <row r="109" spans="2:8" ht="13.5" hidden="1" thickBot="1" x14ac:dyDescent="0.25">
      <c r="B109" s="157"/>
      <c r="C109" s="158" t="s">
        <v>524</v>
      </c>
      <c r="D109" s="114"/>
      <c r="E109" s="115"/>
      <c r="F109" s="115"/>
      <c r="G109" s="115"/>
      <c r="H109" s="115"/>
    </row>
    <row r="110" spans="2:8" ht="13.5" hidden="1" thickBot="1" x14ac:dyDescent="0.25">
      <c r="B110" s="157"/>
      <c r="C110" s="158" t="s">
        <v>524</v>
      </c>
      <c r="D110" s="114"/>
      <c r="E110" s="115"/>
      <c r="F110" s="115"/>
      <c r="G110" s="115"/>
      <c r="H110" s="129"/>
    </row>
    <row r="111" spans="2:8" ht="13.5" hidden="1" thickBot="1" x14ac:dyDescent="0.25">
      <c r="B111" s="157"/>
      <c r="C111" s="158" t="s">
        <v>524</v>
      </c>
      <c r="D111" s="114"/>
      <c r="E111" s="115"/>
      <c r="F111" s="115"/>
      <c r="G111" s="115"/>
      <c r="H111" s="115"/>
    </row>
    <row r="112" spans="2:8" ht="13.5" hidden="1" thickBot="1" x14ac:dyDescent="0.25">
      <c r="B112" s="157"/>
      <c r="C112" s="158" t="s">
        <v>524</v>
      </c>
      <c r="D112" s="114"/>
      <c r="E112" s="115"/>
      <c r="F112" s="115"/>
      <c r="G112" s="115"/>
      <c r="H112" s="115"/>
    </row>
    <row r="113" spans="2:8" ht="13.5" hidden="1" thickBot="1" x14ac:dyDescent="0.25">
      <c r="B113" s="157"/>
      <c r="C113" s="158" t="s">
        <v>524</v>
      </c>
      <c r="D113" s="114"/>
      <c r="E113" s="115"/>
      <c r="F113" s="115"/>
      <c r="G113" s="115"/>
      <c r="H113" s="115"/>
    </row>
    <row r="114" spans="2:8" ht="13.5" hidden="1" thickBot="1" x14ac:dyDescent="0.25">
      <c r="B114" s="157"/>
      <c r="C114" s="158" t="s">
        <v>524</v>
      </c>
      <c r="D114" s="114"/>
      <c r="E114" s="115"/>
      <c r="F114" s="115"/>
      <c r="G114" s="115"/>
      <c r="H114" s="115"/>
    </row>
    <row r="115" spans="2:8" ht="13.5" hidden="1" thickBot="1" x14ac:dyDescent="0.25">
      <c r="B115" s="157"/>
      <c r="C115" s="158" t="s">
        <v>524</v>
      </c>
      <c r="D115" s="114"/>
      <c r="E115" s="115"/>
      <c r="F115" s="115"/>
      <c r="G115" s="115"/>
      <c r="H115" s="129"/>
    </row>
    <row r="116" spans="2:8" ht="13.5" hidden="1" thickBot="1" x14ac:dyDescent="0.25">
      <c r="B116" s="157"/>
      <c r="C116" s="158" t="s">
        <v>524</v>
      </c>
      <c r="D116" s="114"/>
      <c r="E116" s="115"/>
      <c r="F116" s="115"/>
      <c r="G116" s="115"/>
      <c r="H116" s="115"/>
    </row>
    <row r="117" spans="2:8" ht="13.5" hidden="1" thickBot="1" x14ac:dyDescent="0.25">
      <c r="B117" s="157"/>
      <c r="C117" s="158" t="s">
        <v>524</v>
      </c>
      <c r="D117" s="114"/>
      <c r="E117" s="115"/>
      <c r="F117" s="115"/>
      <c r="G117" s="115"/>
      <c r="H117" s="115"/>
    </row>
    <row r="118" spans="2:8" ht="13.5" hidden="1" thickBot="1" x14ac:dyDescent="0.25">
      <c r="B118" s="157"/>
      <c r="C118" s="158" t="s">
        <v>524</v>
      </c>
      <c r="D118" s="114"/>
      <c r="E118" s="115"/>
      <c r="F118" s="115"/>
      <c r="G118" s="115"/>
      <c r="H118" s="129"/>
    </row>
    <row r="119" spans="2:8" ht="13.5" hidden="1" thickBot="1" x14ac:dyDescent="0.25">
      <c r="B119" s="157"/>
      <c r="C119" s="158" t="s">
        <v>524</v>
      </c>
      <c r="D119" s="114"/>
      <c r="E119" s="115"/>
      <c r="F119" s="115"/>
      <c r="G119" s="115"/>
      <c r="H119" s="115"/>
    </row>
    <row r="120" spans="2:8" ht="13.5" hidden="1" thickBot="1" x14ac:dyDescent="0.25">
      <c r="B120" s="157"/>
      <c r="C120" s="158" t="s">
        <v>524</v>
      </c>
      <c r="D120" s="114"/>
      <c r="E120" s="115"/>
      <c r="F120" s="115"/>
      <c r="G120" s="115"/>
      <c r="H120" s="129"/>
    </row>
    <row r="121" spans="2:8" ht="13.5" hidden="1" thickBot="1" x14ac:dyDescent="0.25">
      <c r="B121" s="157"/>
      <c r="C121" s="158" t="s">
        <v>524</v>
      </c>
      <c r="D121" s="114"/>
      <c r="E121" s="115"/>
      <c r="F121" s="115"/>
      <c r="G121" s="115"/>
      <c r="H121" s="115"/>
    </row>
    <row r="122" spans="2:8" ht="13.5" hidden="1" thickBot="1" x14ac:dyDescent="0.25">
      <c r="B122" s="157"/>
      <c r="C122" s="158" t="s">
        <v>524</v>
      </c>
      <c r="D122" s="114"/>
      <c r="E122" s="115"/>
      <c r="F122" s="115"/>
      <c r="G122" s="115"/>
      <c r="H122" s="129"/>
    </row>
    <row r="123" spans="2:8" ht="13.5" hidden="1" thickBot="1" x14ac:dyDescent="0.25">
      <c r="B123" s="157"/>
      <c r="C123" s="158" t="s">
        <v>524</v>
      </c>
      <c r="D123" s="114"/>
      <c r="E123" s="115"/>
      <c r="F123" s="115"/>
      <c r="G123" s="115"/>
      <c r="H123" s="115"/>
    </row>
    <row r="124" spans="2:8" ht="13.5" hidden="1" thickBot="1" x14ac:dyDescent="0.25">
      <c r="B124" s="157"/>
      <c r="C124" s="158" t="s">
        <v>524</v>
      </c>
      <c r="D124" s="114"/>
      <c r="E124" s="115"/>
      <c r="F124" s="115"/>
      <c r="G124" s="115"/>
      <c r="H124" s="129"/>
    </row>
    <row r="125" spans="2:8" ht="13.5" hidden="1" thickBot="1" x14ac:dyDescent="0.25">
      <c r="B125" s="157"/>
      <c r="C125" s="158" t="s">
        <v>524</v>
      </c>
      <c r="D125" s="114"/>
      <c r="E125" s="115"/>
      <c r="F125" s="115"/>
      <c r="G125" s="115"/>
      <c r="H125" s="115"/>
    </row>
    <row r="126" spans="2:8" ht="13.5" hidden="1" thickBot="1" x14ac:dyDescent="0.25">
      <c r="B126" s="157"/>
      <c r="C126" s="158" t="s">
        <v>524</v>
      </c>
      <c r="D126" s="114"/>
      <c r="E126" s="115"/>
      <c r="F126" s="115"/>
      <c r="G126" s="115"/>
      <c r="H126" s="129"/>
    </row>
    <row r="127" spans="2:8" ht="13.5" hidden="1" thickBot="1" x14ac:dyDescent="0.25">
      <c r="B127" s="157"/>
      <c r="C127" s="158" t="s">
        <v>524</v>
      </c>
      <c r="D127" s="114"/>
      <c r="E127" s="115"/>
      <c r="F127" s="115"/>
      <c r="G127" s="115"/>
      <c r="H127" s="115"/>
    </row>
    <row r="128" spans="2:8" ht="13.5" hidden="1" thickBot="1" x14ac:dyDescent="0.25">
      <c r="B128" s="157"/>
      <c r="C128" s="158" t="s">
        <v>524</v>
      </c>
      <c r="D128" s="114"/>
      <c r="E128" s="115"/>
      <c r="F128" s="115"/>
      <c r="G128" s="115"/>
      <c r="H128" s="115"/>
    </row>
    <row r="129" spans="2:8" ht="13.5" hidden="1" thickBot="1" x14ac:dyDescent="0.25">
      <c r="B129" s="157"/>
      <c r="C129" s="158" t="s">
        <v>524</v>
      </c>
      <c r="D129" s="114"/>
      <c r="E129" s="115"/>
      <c r="F129" s="115"/>
      <c r="G129" s="115"/>
      <c r="H129" s="129"/>
    </row>
    <row r="130" spans="2:8" ht="13.5" hidden="1" thickBot="1" x14ac:dyDescent="0.25">
      <c r="B130" s="157"/>
      <c r="C130" s="158" t="s">
        <v>524</v>
      </c>
      <c r="D130" s="114"/>
      <c r="E130" s="115"/>
      <c r="F130" s="115"/>
      <c r="G130" s="115"/>
      <c r="H130" s="115"/>
    </row>
    <row r="131" spans="2:8" ht="13.5" hidden="1" thickBot="1" x14ac:dyDescent="0.25">
      <c r="B131" s="157"/>
      <c r="C131" s="158" t="s">
        <v>524</v>
      </c>
      <c r="D131" s="114"/>
      <c r="E131" s="115"/>
      <c r="F131" s="115"/>
      <c r="G131" s="115"/>
      <c r="H131" s="115"/>
    </row>
    <row r="132" spans="2:8" ht="13.5" hidden="1" thickBot="1" x14ac:dyDescent="0.25">
      <c r="B132" s="157"/>
      <c r="C132" s="158" t="s">
        <v>524</v>
      </c>
      <c r="D132" s="114"/>
      <c r="E132" s="115"/>
      <c r="F132" s="115"/>
      <c r="G132" s="115"/>
      <c r="H132" s="129"/>
    </row>
    <row r="133" spans="2:8" ht="13.5" thickBot="1" x14ac:dyDescent="0.25">
      <c r="B133" s="131"/>
      <c r="C133" s="183"/>
      <c r="D133" s="147"/>
      <c r="E133" s="148"/>
      <c r="F133" s="148"/>
      <c r="G133" s="184"/>
      <c r="H133" s="179"/>
    </row>
    <row r="134" spans="2:8" ht="13.5" thickBot="1" x14ac:dyDescent="0.25">
      <c r="B134" s="131"/>
      <c r="C134" s="185" t="s">
        <v>48</v>
      </c>
      <c r="D134" s="181"/>
      <c r="E134" s="165"/>
      <c r="F134" s="165"/>
      <c r="G134" s="162"/>
      <c r="H134" s="163"/>
    </row>
    <row r="135" spans="2:8" ht="13.5" thickBot="1" x14ac:dyDescent="0.25">
      <c r="B135" s="131"/>
      <c r="C135" s="183"/>
      <c r="D135" s="147"/>
      <c r="E135" s="148"/>
      <c r="F135" s="148"/>
      <c r="G135" s="148"/>
      <c r="H135" s="148"/>
    </row>
    <row r="136" spans="2:8" ht="13.5" thickBot="1" x14ac:dyDescent="0.25">
      <c r="B136" s="131"/>
      <c r="C136" s="185" t="s">
        <v>27</v>
      </c>
      <c r="D136" s="164">
        <v>0.25</v>
      </c>
      <c r="E136" s="165"/>
      <c r="F136" s="165"/>
      <c r="G136" s="162"/>
      <c r="H136" s="163"/>
    </row>
    <row r="137" spans="2:8" ht="13.5" thickBot="1" x14ac:dyDescent="0.25">
      <c r="B137" s="131"/>
      <c r="C137" s="186"/>
      <c r="D137" s="166"/>
      <c r="E137" s="148"/>
      <c r="F137" s="148"/>
      <c r="G137" s="148"/>
      <c r="H137" s="148"/>
    </row>
    <row r="138" spans="2:8" ht="13.5" hidden="1" thickBot="1" x14ac:dyDescent="0.25">
      <c r="B138" s="131"/>
      <c r="C138" s="187"/>
      <c r="D138" s="167"/>
      <c r="E138" s="168"/>
      <c r="F138" s="168"/>
      <c r="G138" s="169"/>
      <c r="H138" s="170"/>
    </row>
    <row r="139" spans="2:8" ht="13.5" hidden="1" thickBot="1" x14ac:dyDescent="0.25">
      <c r="B139" s="131"/>
      <c r="C139" s="188"/>
      <c r="D139" s="166"/>
      <c r="E139" s="139"/>
      <c r="F139" s="139"/>
      <c r="G139" s="139"/>
      <c r="H139" s="139"/>
    </row>
    <row r="140" spans="2:8" ht="13.5" hidden="1" thickBot="1" x14ac:dyDescent="0.25">
      <c r="B140" s="131"/>
      <c r="C140" s="189"/>
      <c r="D140" s="166"/>
      <c r="E140" s="115"/>
      <c r="F140" s="115"/>
      <c r="G140" s="115"/>
      <c r="H140" s="115"/>
    </row>
    <row r="141" spans="2:8" ht="13.5" hidden="1" thickBot="1" x14ac:dyDescent="0.25">
      <c r="B141" s="131"/>
      <c r="C141" s="189"/>
      <c r="D141" s="166"/>
      <c r="E141" s="171"/>
      <c r="F141" s="171"/>
      <c r="G141" s="171"/>
      <c r="H141" s="171"/>
    </row>
    <row r="142" spans="2:8" ht="13.5" thickBot="1" x14ac:dyDescent="0.25">
      <c r="B142" s="131"/>
      <c r="C142" s="190"/>
      <c r="D142" s="172"/>
      <c r="E142" s="168"/>
      <c r="F142" s="168"/>
      <c r="G142" s="168"/>
      <c r="H142" s="173"/>
    </row>
    <row r="143" spans="2:8" ht="13.5" thickBot="1" x14ac:dyDescent="0.25">
      <c r="B143" s="191"/>
      <c r="C143" s="192" t="s">
        <v>49</v>
      </c>
      <c r="D143" s="174"/>
      <c r="E143" s="175"/>
      <c r="F143" s="175"/>
      <c r="G143" s="176"/>
      <c r="H143" s="177"/>
    </row>
    <row r="149" spans="3:3" x14ac:dyDescent="0.2">
      <c r="C149" s="85" t="s">
        <v>525</v>
      </c>
    </row>
  </sheetData>
  <mergeCells count="5">
    <mergeCell ref="B6:H6"/>
    <mergeCell ref="F8:G8"/>
    <mergeCell ref="B2:C2"/>
    <mergeCell ref="B3:C3"/>
    <mergeCell ref="B4:C4"/>
  </mergeCells>
  <phoneticPr fontId="21" type="noConversion"/>
  <pageMargins left="0.35" right="0.25" top="0.5" bottom="0.984251969" header="0.49212598499999999" footer="0.49212598499999999"/>
  <pageSetup paperSize="9" scale="80" orientation="portrait" r:id="rId1"/>
  <headerFooter alignWithMargins="0"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1241"/>
  <sheetViews>
    <sheetView view="pageBreakPreview" topLeftCell="C117" zoomScale="70" zoomScaleSheetLayoutView="70" workbookViewId="0">
      <selection activeCell="H4" sqref="H4"/>
    </sheetView>
  </sheetViews>
  <sheetFormatPr defaultRowHeight="12.75" x14ac:dyDescent="0.2"/>
  <cols>
    <col min="1" max="1" width="0" style="87" hidden="1" customWidth="1"/>
    <col min="2" max="2" width="8.7109375" style="87" hidden="1" customWidth="1"/>
    <col min="3" max="4" width="8.5703125" style="87" customWidth="1"/>
    <col min="5" max="5" width="60.28515625" style="87" customWidth="1"/>
    <col min="6" max="6" width="9.140625" style="87"/>
    <col min="7" max="7" width="10.5703125" style="87" customWidth="1"/>
    <col min="8" max="8" width="11.7109375" style="87" customWidth="1"/>
    <col min="9" max="9" width="10.5703125" style="87" customWidth="1"/>
    <col min="10" max="10" width="15.5703125" style="87" customWidth="1"/>
    <col min="11" max="11" width="1.42578125" style="193" customWidth="1"/>
    <col min="12" max="12" width="1.28515625" style="87" customWidth="1"/>
    <col min="13" max="13" width="27.28515625" style="87" customWidth="1"/>
    <col min="14" max="14" width="3.140625" style="87" customWidth="1"/>
    <col min="15" max="16384" width="9.140625" style="87"/>
  </cols>
  <sheetData>
    <row r="2" spans="3:12" x14ac:dyDescent="0.2">
      <c r="C2" s="429" t="s">
        <v>139</v>
      </c>
      <c r="D2" s="430"/>
      <c r="E2" s="430"/>
      <c r="F2" s="82"/>
      <c r="G2" s="82"/>
      <c r="H2" s="82"/>
      <c r="I2" s="83"/>
      <c r="J2" s="84"/>
    </row>
    <row r="3" spans="3:12" x14ac:dyDescent="0.2">
      <c r="C3" s="431" t="s">
        <v>509</v>
      </c>
      <c r="D3" s="432"/>
      <c r="E3" s="432"/>
      <c r="F3" s="86"/>
      <c r="G3" s="86"/>
      <c r="H3" s="86"/>
      <c r="J3" s="88"/>
    </row>
    <row r="4" spans="3:12" x14ac:dyDescent="0.2">
      <c r="C4" s="89" t="s">
        <v>16</v>
      </c>
      <c r="D4" s="435" t="s">
        <v>527</v>
      </c>
      <c r="E4" s="434"/>
      <c r="F4" s="90"/>
      <c r="G4" s="90"/>
      <c r="H4" s="91"/>
      <c r="I4" s="92"/>
      <c r="J4" s="93"/>
      <c r="L4" s="194"/>
    </row>
    <row r="5" spans="3:12" x14ac:dyDescent="0.2">
      <c r="H5" s="94"/>
    </row>
    <row r="6" spans="3:12" ht="25.5" x14ac:dyDescent="0.35">
      <c r="C6" s="424" t="s">
        <v>28</v>
      </c>
      <c r="D6" s="425"/>
      <c r="E6" s="425"/>
      <c r="F6" s="425"/>
      <c r="G6" s="425"/>
      <c r="H6" s="425"/>
      <c r="I6" s="425"/>
      <c r="J6" s="426"/>
    </row>
    <row r="8" spans="3:12" x14ac:dyDescent="0.2">
      <c r="C8" s="95" t="s">
        <v>53</v>
      </c>
      <c r="D8" s="95" t="s">
        <v>512</v>
      </c>
      <c r="E8" s="95" t="s">
        <v>54</v>
      </c>
      <c r="F8" s="95" t="s">
        <v>72</v>
      </c>
      <c r="G8" s="95" t="s">
        <v>73</v>
      </c>
      <c r="H8" s="427" t="s">
        <v>77</v>
      </c>
      <c r="I8" s="428"/>
      <c r="J8" s="95" t="s">
        <v>76</v>
      </c>
    </row>
    <row r="9" spans="3:12" x14ac:dyDescent="0.2">
      <c r="C9" s="96"/>
      <c r="D9" s="96"/>
      <c r="E9" s="97"/>
      <c r="F9" s="97"/>
      <c r="G9" s="97"/>
      <c r="H9" s="98" t="s">
        <v>74</v>
      </c>
      <c r="I9" s="98" t="s">
        <v>75</v>
      </c>
      <c r="J9" s="97"/>
    </row>
    <row r="10" spans="3:12" hidden="1" x14ac:dyDescent="0.2">
      <c r="C10" s="195"/>
      <c r="D10" s="195"/>
      <c r="E10" s="97"/>
      <c r="F10" s="97"/>
      <c r="G10" s="97"/>
      <c r="H10" s="98"/>
      <c r="I10" s="98"/>
      <c r="J10" s="93"/>
    </row>
    <row r="11" spans="3:12" ht="13.5" thickBot="1" x14ac:dyDescent="0.25">
      <c r="C11" s="193"/>
      <c r="D11" s="193"/>
      <c r="E11" s="101"/>
      <c r="F11" s="101"/>
      <c r="G11" s="101"/>
      <c r="H11" s="101"/>
      <c r="I11" s="101"/>
      <c r="J11" s="101"/>
    </row>
    <row r="12" spans="3:12" ht="13.5" thickBot="1" x14ac:dyDescent="0.25">
      <c r="C12" s="102">
        <v>1</v>
      </c>
      <c r="D12" s="196"/>
      <c r="E12" s="103" t="s">
        <v>409</v>
      </c>
      <c r="F12" s="104"/>
      <c r="G12" s="104"/>
      <c r="H12" s="104"/>
      <c r="I12" s="105"/>
      <c r="J12" s="106">
        <f>J19+J34+J46+J59+J100+J111+J122+J130+J138</f>
        <v>0</v>
      </c>
    </row>
    <row r="13" spans="3:12" x14ac:dyDescent="0.2">
      <c r="C13" s="107"/>
      <c r="D13" s="197"/>
      <c r="E13" s="108"/>
      <c r="F13" s="109"/>
      <c r="G13" s="109"/>
      <c r="H13" s="109"/>
      <c r="I13" s="109"/>
      <c r="J13" s="110"/>
    </row>
    <row r="14" spans="3:12" ht="0.75" customHeight="1" thickBot="1" x14ac:dyDescent="0.25">
      <c r="C14" s="111"/>
      <c r="D14" s="198"/>
      <c r="E14" s="112"/>
      <c r="F14" s="97"/>
      <c r="G14" s="97"/>
      <c r="H14" s="97"/>
      <c r="I14" s="97"/>
      <c r="J14" s="113"/>
    </row>
    <row r="15" spans="3:12" hidden="1" x14ac:dyDescent="0.2">
      <c r="C15" s="111"/>
      <c r="D15" s="198"/>
      <c r="E15" s="112"/>
      <c r="F15" s="114"/>
      <c r="G15" s="115"/>
      <c r="H15" s="115"/>
      <c r="I15" s="115"/>
      <c r="J15" s="115"/>
      <c r="K15" s="199"/>
    </row>
    <row r="16" spans="3:12" hidden="1" x14ac:dyDescent="0.2">
      <c r="C16" s="200"/>
      <c r="D16" s="201"/>
      <c r="E16" s="202"/>
      <c r="F16" s="203"/>
      <c r="G16" s="204"/>
      <c r="H16" s="204"/>
      <c r="I16" s="204"/>
      <c r="J16" s="205"/>
      <c r="K16" s="199"/>
    </row>
    <row r="17" spans="3:11" hidden="1" x14ac:dyDescent="0.2">
      <c r="C17" s="111"/>
      <c r="D17" s="198"/>
      <c r="E17" s="112"/>
      <c r="F17" s="114"/>
      <c r="G17" s="115"/>
      <c r="H17" s="115"/>
      <c r="I17" s="115"/>
      <c r="J17" s="115"/>
      <c r="K17" s="199"/>
    </row>
    <row r="18" spans="3:11" hidden="1" x14ac:dyDescent="0.2">
      <c r="C18" s="206"/>
      <c r="D18" s="121"/>
      <c r="E18" s="122"/>
      <c r="F18" s="114"/>
      <c r="G18" s="115"/>
      <c r="H18" s="115"/>
      <c r="I18" s="115"/>
      <c r="J18" s="123"/>
      <c r="K18" s="199"/>
    </row>
    <row r="19" spans="3:11" x14ac:dyDescent="0.2">
      <c r="C19" s="207" t="s">
        <v>410</v>
      </c>
      <c r="D19" s="198"/>
      <c r="E19" s="125" t="s">
        <v>504</v>
      </c>
      <c r="F19" s="118" t="s">
        <v>444</v>
      </c>
      <c r="G19" s="119">
        <v>1</v>
      </c>
      <c r="H19" s="119"/>
      <c r="I19" s="119"/>
      <c r="J19" s="120">
        <f>SUM(J20:J22)</f>
        <v>0</v>
      </c>
      <c r="K19" s="199"/>
    </row>
    <row r="20" spans="3:11" x14ac:dyDescent="0.2">
      <c r="C20" s="135" t="s">
        <v>412</v>
      </c>
      <c r="D20" s="208">
        <v>4813</v>
      </c>
      <c r="E20" s="122" t="s">
        <v>508</v>
      </c>
      <c r="F20" s="114" t="s">
        <v>444</v>
      </c>
      <c r="G20" s="115">
        <v>1</v>
      </c>
      <c r="H20" s="115"/>
      <c r="I20" s="115"/>
      <c r="J20" s="143">
        <f>(H20+I20)*G20</f>
        <v>0</v>
      </c>
      <c r="K20" s="199"/>
    </row>
    <row r="21" spans="3:11" x14ac:dyDescent="0.2">
      <c r="C21" s="135"/>
      <c r="D21" s="208"/>
      <c r="E21" s="122" t="s">
        <v>519</v>
      </c>
      <c r="F21" s="114" t="s">
        <v>82</v>
      </c>
      <c r="G21" s="115">
        <v>1</v>
      </c>
      <c r="H21" s="115"/>
      <c r="I21" s="115"/>
      <c r="J21" s="143">
        <f>G21*H21</f>
        <v>0</v>
      </c>
      <c r="K21" s="199"/>
    </row>
    <row r="22" spans="3:11" x14ac:dyDescent="0.2">
      <c r="C22" s="111" t="s">
        <v>413</v>
      </c>
      <c r="D22" s="198"/>
      <c r="E22" s="122" t="s">
        <v>535</v>
      </c>
      <c r="F22" s="114" t="s">
        <v>82</v>
      </c>
      <c r="G22" s="115">
        <v>1</v>
      </c>
      <c r="H22" s="115"/>
      <c r="I22" s="115"/>
      <c r="J22" s="143">
        <f>G22*I22</f>
        <v>0</v>
      </c>
      <c r="K22" s="199"/>
    </row>
    <row r="23" spans="3:11" x14ac:dyDescent="0.2">
      <c r="C23" s="111"/>
      <c r="D23" s="198"/>
      <c r="E23" s="122"/>
      <c r="F23" s="209"/>
      <c r="G23" s="171"/>
      <c r="H23" s="171"/>
      <c r="I23" s="171"/>
      <c r="J23" s="210"/>
      <c r="K23" s="199"/>
    </row>
    <row r="24" spans="3:11" x14ac:dyDescent="0.2">
      <c r="C24" s="111"/>
      <c r="D24" s="198"/>
      <c r="E24" s="211" t="s">
        <v>442</v>
      </c>
      <c r="F24" s="209"/>
      <c r="G24" s="171"/>
      <c r="H24" s="171"/>
      <c r="I24" s="171"/>
      <c r="J24" s="210">
        <f>SUM(J20:J22)</f>
        <v>0</v>
      </c>
      <c r="K24" s="199"/>
    </row>
    <row r="25" spans="3:11" x14ac:dyDescent="0.2">
      <c r="C25" s="135"/>
      <c r="D25" s="212"/>
      <c r="E25" s="213"/>
      <c r="F25" s="209"/>
      <c r="G25" s="171"/>
      <c r="H25" s="171"/>
      <c r="I25" s="171"/>
      <c r="J25" s="210"/>
      <c r="K25" s="199"/>
    </row>
    <row r="26" spans="3:11" hidden="1" x14ac:dyDescent="0.2">
      <c r="C26" s="135"/>
      <c r="D26" s="214"/>
      <c r="E26" s="215"/>
      <c r="F26" s="209"/>
      <c r="G26" s="171"/>
      <c r="H26" s="171"/>
      <c r="I26" s="216"/>
      <c r="J26" s="210"/>
      <c r="K26" s="199"/>
    </row>
    <row r="27" spans="3:11" hidden="1" x14ac:dyDescent="0.2">
      <c r="C27" s="111"/>
      <c r="D27" s="198"/>
      <c r="E27" s="122"/>
      <c r="F27" s="114"/>
      <c r="G27" s="115"/>
      <c r="H27" s="115"/>
      <c r="I27" s="115"/>
      <c r="J27" s="123"/>
      <c r="K27" s="199"/>
    </row>
    <row r="28" spans="3:11" hidden="1" x14ac:dyDescent="0.2">
      <c r="C28" s="131"/>
      <c r="D28" s="217"/>
      <c r="E28" s="97"/>
      <c r="F28" s="114"/>
      <c r="G28" s="115"/>
      <c r="H28" s="115"/>
      <c r="I28" s="115"/>
      <c r="J28" s="115"/>
      <c r="K28" s="199"/>
    </row>
    <row r="29" spans="3:11" hidden="1" x14ac:dyDescent="0.2">
      <c r="C29" s="135"/>
      <c r="D29" s="212"/>
      <c r="E29" s="97"/>
      <c r="F29" s="114"/>
      <c r="G29" s="115"/>
      <c r="H29" s="115"/>
      <c r="I29" s="115"/>
      <c r="J29" s="115"/>
      <c r="K29" s="199"/>
    </row>
    <row r="30" spans="3:11" hidden="1" x14ac:dyDescent="0.2">
      <c r="C30" s="135"/>
      <c r="D30" s="212"/>
      <c r="E30" s="97"/>
      <c r="F30" s="114"/>
      <c r="G30" s="115"/>
      <c r="H30" s="115"/>
      <c r="I30" s="115"/>
      <c r="J30" s="115"/>
      <c r="K30" s="199"/>
    </row>
    <row r="31" spans="3:11" hidden="1" x14ac:dyDescent="0.2">
      <c r="C31" s="135"/>
      <c r="D31" s="212"/>
      <c r="E31" s="97"/>
      <c r="F31" s="114"/>
      <c r="G31" s="115"/>
      <c r="H31" s="115"/>
      <c r="I31" s="115"/>
      <c r="J31" s="115"/>
      <c r="K31" s="199"/>
    </row>
    <row r="32" spans="3:11" hidden="1" x14ac:dyDescent="0.2">
      <c r="C32" s="135"/>
      <c r="D32" s="212"/>
      <c r="E32" s="97"/>
      <c r="F32" s="114"/>
      <c r="G32" s="115"/>
      <c r="H32" s="115"/>
      <c r="I32" s="115"/>
      <c r="J32" s="115"/>
      <c r="K32" s="199"/>
    </row>
    <row r="33" spans="3:11" hidden="1" x14ac:dyDescent="0.2">
      <c r="C33" s="135"/>
      <c r="D33" s="212"/>
      <c r="E33" s="97"/>
      <c r="F33" s="114"/>
      <c r="G33" s="115"/>
      <c r="H33" s="115"/>
      <c r="I33" s="115"/>
      <c r="J33" s="115"/>
      <c r="K33" s="199"/>
    </row>
    <row r="34" spans="3:11" x14ac:dyDescent="0.2">
      <c r="C34" s="127" t="s">
        <v>411</v>
      </c>
      <c r="D34" s="218"/>
      <c r="E34" s="211" t="s">
        <v>445</v>
      </c>
      <c r="F34" s="114" t="s">
        <v>444</v>
      </c>
      <c r="G34" s="115">
        <f>'PLANILHA RESUMO'!E20</f>
        <v>160</v>
      </c>
      <c r="H34" s="115"/>
      <c r="I34" s="115"/>
      <c r="J34" s="129">
        <f>G34*H34</f>
        <v>0</v>
      </c>
      <c r="K34" s="199"/>
    </row>
    <row r="35" spans="3:11" hidden="1" x14ac:dyDescent="0.2">
      <c r="C35" s="135"/>
      <c r="D35" s="212"/>
      <c r="E35" s="97"/>
      <c r="F35" s="114"/>
      <c r="G35" s="115"/>
      <c r="H35" s="115"/>
      <c r="I35" s="115"/>
      <c r="J35" s="115">
        <f>G35*H35</f>
        <v>0</v>
      </c>
      <c r="K35" s="199"/>
    </row>
    <row r="36" spans="3:11" hidden="1" x14ac:dyDescent="0.2">
      <c r="C36" s="135"/>
      <c r="D36" s="212"/>
      <c r="E36" s="97"/>
      <c r="F36" s="114"/>
      <c r="G36" s="115"/>
      <c r="H36" s="115"/>
      <c r="I36" s="115"/>
      <c r="J36" s="115"/>
      <c r="K36" s="199"/>
    </row>
    <row r="37" spans="3:11" x14ac:dyDescent="0.2">
      <c r="C37" s="135" t="s">
        <v>414</v>
      </c>
      <c r="D37" s="212"/>
      <c r="E37" s="97" t="s">
        <v>458</v>
      </c>
      <c r="F37" s="114" t="s">
        <v>90</v>
      </c>
      <c r="G37" s="115">
        <v>1</v>
      </c>
      <c r="H37" s="115"/>
      <c r="I37" s="115"/>
      <c r="J37" s="115">
        <f>G37*H37</f>
        <v>0</v>
      </c>
      <c r="K37" s="199"/>
    </row>
    <row r="38" spans="3:11" x14ac:dyDescent="0.2">
      <c r="C38" s="135" t="s">
        <v>415</v>
      </c>
      <c r="D38" s="212">
        <v>6111</v>
      </c>
      <c r="E38" s="97" t="s">
        <v>440</v>
      </c>
      <c r="F38" s="114" t="s">
        <v>91</v>
      </c>
      <c r="G38" s="115">
        <v>1.1000000000000001</v>
      </c>
      <c r="H38" s="115"/>
      <c r="I38" s="115"/>
      <c r="J38" s="115">
        <f>G38*I38</f>
        <v>0</v>
      </c>
      <c r="K38" s="199"/>
    </row>
    <row r="39" spans="3:11" x14ac:dyDescent="0.2">
      <c r="C39" s="135" t="s">
        <v>416</v>
      </c>
      <c r="D39" s="212">
        <v>4750</v>
      </c>
      <c r="E39" s="97" t="s">
        <v>457</v>
      </c>
      <c r="F39" s="114" t="s">
        <v>91</v>
      </c>
      <c r="G39" s="115">
        <v>0.35</v>
      </c>
      <c r="H39" s="115"/>
      <c r="I39" s="115"/>
      <c r="J39" s="115">
        <f>G39*I39</f>
        <v>0</v>
      </c>
      <c r="K39" s="199"/>
    </row>
    <row r="40" spans="3:11" x14ac:dyDescent="0.2">
      <c r="C40" s="135" t="s">
        <v>417</v>
      </c>
      <c r="D40" s="212"/>
      <c r="E40" s="97" t="s">
        <v>88</v>
      </c>
      <c r="F40" s="114" t="s">
        <v>92</v>
      </c>
      <c r="G40" s="115">
        <v>88.79</v>
      </c>
      <c r="H40" s="115"/>
      <c r="I40" s="115"/>
      <c r="J40" s="115">
        <f>SUM(J38:J39)*0.8879</f>
        <v>0</v>
      </c>
      <c r="K40" s="199"/>
    </row>
    <row r="41" spans="3:11" x14ac:dyDescent="0.2">
      <c r="C41" s="135"/>
      <c r="D41" s="212"/>
      <c r="E41" s="213" t="s">
        <v>448</v>
      </c>
      <c r="F41" s="114"/>
      <c r="G41" s="115"/>
      <c r="H41" s="115"/>
      <c r="I41" s="115"/>
      <c r="J41" s="123">
        <f>SUM(J37:J40)</f>
        <v>0</v>
      </c>
      <c r="K41" s="199"/>
    </row>
    <row r="42" spans="3:11" x14ac:dyDescent="0.2">
      <c r="C42" s="135"/>
      <c r="D42" s="212"/>
      <c r="E42" s="97"/>
      <c r="F42" s="114"/>
      <c r="G42" s="115"/>
      <c r="H42" s="115"/>
      <c r="I42" s="115"/>
      <c r="J42" s="115"/>
      <c r="K42" s="199"/>
    </row>
    <row r="43" spans="3:11" hidden="1" x14ac:dyDescent="0.2">
      <c r="C43" s="135"/>
      <c r="D43" s="212"/>
      <c r="E43" s="97"/>
      <c r="F43" s="114"/>
      <c r="G43" s="115"/>
      <c r="H43" s="115"/>
      <c r="I43" s="115"/>
      <c r="J43" s="115"/>
      <c r="K43" s="199"/>
    </row>
    <row r="44" spans="3:11" hidden="1" x14ac:dyDescent="0.2">
      <c r="C44" s="131"/>
      <c r="D44" s="217"/>
      <c r="E44" s="97"/>
      <c r="F44" s="114"/>
      <c r="G44" s="115"/>
      <c r="H44" s="115"/>
      <c r="I44" s="115"/>
      <c r="J44" s="115"/>
      <c r="K44" s="199"/>
    </row>
    <row r="45" spans="3:11" hidden="1" x14ac:dyDescent="0.2">
      <c r="C45" s="135"/>
      <c r="D45" s="212"/>
      <c r="E45" s="97"/>
      <c r="F45" s="114"/>
      <c r="G45" s="115"/>
      <c r="H45" s="115"/>
      <c r="I45" s="115"/>
      <c r="J45" s="115"/>
      <c r="K45" s="199"/>
    </row>
    <row r="46" spans="3:11" x14ac:dyDescent="0.2">
      <c r="C46" s="127" t="s">
        <v>418</v>
      </c>
      <c r="D46" s="218"/>
      <c r="E46" s="219" t="s">
        <v>423</v>
      </c>
      <c r="F46" s="118" t="s">
        <v>436</v>
      </c>
      <c r="G46" s="119">
        <v>10</v>
      </c>
      <c r="H46" s="119"/>
      <c r="I46" s="119"/>
      <c r="J46" s="120">
        <f>G46*H46</f>
        <v>0</v>
      </c>
      <c r="K46" s="199"/>
    </row>
    <row r="47" spans="3:11" x14ac:dyDescent="0.2">
      <c r="C47" s="135" t="s">
        <v>419</v>
      </c>
      <c r="D47" s="212">
        <v>1379</v>
      </c>
      <c r="E47" s="97" t="s">
        <v>455</v>
      </c>
      <c r="F47" s="114" t="s">
        <v>89</v>
      </c>
      <c r="G47" s="115">
        <v>240</v>
      </c>
      <c r="H47" s="115"/>
      <c r="I47" s="115"/>
      <c r="J47" s="115">
        <f t="shared" ref="J47:J52" si="0">G47*H47</f>
        <v>0</v>
      </c>
      <c r="K47" s="199"/>
    </row>
    <row r="48" spans="3:11" x14ac:dyDescent="0.2">
      <c r="C48" s="135" t="s">
        <v>420</v>
      </c>
      <c r="D48" s="212">
        <v>370</v>
      </c>
      <c r="E48" s="97" t="s">
        <v>459</v>
      </c>
      <c r="F48" s="114" t="s">
        <v>90</v>
      </c>
      <c r="G48" s="115">
        <v>0.65</v>
      </c>
      <c r="H48" s="115"/>
      <c r="I48" s="115"/>
      <c r="J48" s="115">
        <f t="shared" si="0"/>
        <v>0</v>
      </c>
      <c r="K48" s="199"/>
    </row>
    <row r="49" spans="3:11" x14ac:dyDescent="0.2">
      <c r="C49" s="135" t="s">
        <v>462</v>
      </c>
      <c r="D49" s="212">
        <v>4721</v>
      </c>
      <c r="E49" s="97" t="s">
        <v>456</v>
      </c>
      <c r="F49" s="114" t="s">
        <v>90</v>
      </c>
      <c r="G49" s="115">
        <v>0.26</v>
      </c>
      <c r="H49" s="115"/>
      <c r="I49" s="115"/>
      <c r="J49" s="115">
        <f t="shared" si="0"/>
        <v>0</v>
      </c>
      <c r="K49" s="199"/>
    </row>
    <row r="50" spans="3:11" x14ac:dyDescent="0.2">
      <c r="C50" s="135" t="s">
        <v>449</v>
      </c>
      <c r="D50" s="212">
        <v>4718</v>
      </c>
      <c r="E50" s="97" t="s">
        <v>460</v>
      </c>
      <c r="F50" s="114" t="s">
        <v>90</v>
      </c>
      <c r="G50" s="115">
        <v>0.62</v>
      </c>
      <c r="H50" s="115"/>
      <c r="I50" s="115"/>
      <c r="J50" s="115">
        <f t="shared" si="0"/>
        <v>0</v>
      </c>
      <c r="K50" s="199"/>
    </row>
    <row r="51" spans="3:11" hidden="1" x14ac:dyDescent="0.2">
      <c r="C51" s="135" t="s">
        <v>451</v>
      </c>
      <c r="D51" s="212"/>
      <c r="E51" s="97"/>
      <c r="F51" s="114" t="s">
        <v>89</v>
      </c>
      <c r="G51" s="115">
        <v>0.2</v>
      </c>
      <c r="H51" s="115"/>
      <c r="I51" s="115"/>
      <c r="J51" s="115">
        <f t="shared" si="0"/>
        <v>0</v>
      </c>
      <c r="K51" s="199"/>
    </row>
    <row r="52" spans="3:11" x14ac:dyDescent="0.2">
      <c r="C52" s="220" t="s">
        <v>450</v>
      </c>
      <c r="D52" s="221"/>
      <c r="E52" s="97" t="s">
        <v>461</v>
      </c>
      <c r="F52" s="114" t="s">
        <v>91</v>
      </c>
      <c r="G52" s="115">
        <v>0.71</v>
      </c>
      <c r="H52" s="115"/>
      <c r="I52" s="115"/>
      <c r="J52" s="115">
        <f t="shared" si="0"/>
        <v>0</v>
      </c>
      <c r="K52" s="199"/>
    </row>
    <row r="53" spans="3:11" x14ac:dyDescent="0.2">
      <c r="C53" s="135" t="s">
        <v>451</v>
      </c>
      <c r="D53" s="212">
        <v>41065</v>
      </c>
      <c r="E53" s="97" t="s">
        <v>457</v>
      </c>
      <c r="F53" s="114" t="s">
        <v>91</v>
      </c>
      <c r="G53" s="115">
        <v>3</v>
      </c>
      <c r="H53" s="97"/>
      <c r="I53" s="115"/>
      <c r="J53" s="115">
        <f>G53*I53</f>
        <v>0</v>
      </c>
      <c r="K53" s="199"/>
    </row>
    <row r="54" spans="3:11" x14ac:dyDescent="0.2">
      <c r="C54" s="135" t="s">
        <v>452</v>
      </c>
      <c r="D54" s="212">
        <v>6111</v>
      </c>
      <c r="E54" s="97" t="s">
        <v>440</v>
      </c>
      <c r="F54" s="114" t="s">
        <v>91</v>
      </c>
      <c r="G54" s="115">
        <v>6</v>
      </c>
      <c r="I54" s="115"/>
      <c r="J54" s="115">
        <f>G54*I54</f>
        <v>0</v>
      </c>
      <c r="K54" s="199"/>
    </row>
    <row r="55" spans="3:11" x14ac:dyDescent="0.2">
      <c r="C55" s="135" t="s">
        <v>453</v>
      </c>
      <c r="D55" s="212"/>
      <c r="E55" s="97" t="s">
        <v>88</v>
      </c>
      <c r="F55" s="114" t="s">
        <v>92</v>
      </c>
      <c r="G55" s="115">
        <v>88.79</v>
      </c>
      <c r="H55" s="115"/>
      <c r="I55" s="115"/>
      <c r="J55" s="115">
        <f>SUM(J53:J54)*0.8879</f>
        <v>0</v>
      </c>
      <c r="K55" s="199"/>
    </row>
    <row r="56" spans="3:11" x14ac:dyDescent="0.2">
      <c r="C56" s="135"/>
      <c r="D56" s="212"/>
      <c r="E56" s="213" t="s">
        <v>443</v>
      </c>
      <c r="F56" s="114"/>
      <c r="G56" s="115"/>
      <c r="H56" s="115"/>
      <c r="I56" s="115"/>
      <c r="J56" s="123">
        <f>SUM(J47:J55)</f>
        <v>0</v>
      </c>
      <c r="K56" s="199"/>
    </row>
    <row r="57" spans="3:11" x14ac:dyDescent="0.2">
      <c r="C57" s="135"/>
      <c r="D57" s="212"/>
      <c r="E57" s="97"/>
      <c r="F57" s="114"/>
      <c r="G57" s="115"/>
      <c r="H57" s="115"/>
      <c r="I57" s="115"/>
      <c r="J57" s="115"/>
      <c r="K57" s="199"/>
    </row>
    <row r="58" spans="3:11" x14ac:dyDescent="0.2">
      <c r="C58" s="127" t="s">
        <v>421</v>
      </c>
      <c r="D58" s="218"/>
      <c r="E58" s="211" t="s">
        <v>506</v>
      </c>
      <c r="F58" s="114"/>
      <c r="G58" s="115"/>
      <c r="H58" s="115"/>
      <c r="I58" s="115"/>
      <c r="J58" s="115"/>
      <c r="K58" s="199"/>
    </row>
    <row r="59" spans="3:11" x14ac:dyDescent="0.2">
      <c r="C59" s="131"/>
      <c r="D59" s="217"/>
      <c r="E59" s="211" t="s">
        <v>435</v>
      </c>
      <c r="F59" s="114" t="s">
        <v>436</v>
      </c>
      <c r="G59" s="115">
        <v>100</v>
      </c>
      <c r="H59" s="132"/>
      <c r="I59" s="115"/>
      <c r="J59" s="129">
        <f>G59*H59</f>
        <v>0</v>
      </c>
      <c r="K59" s="199"/>
    </row>
    <row r="60" spans="3:11" hidden="1" x14ac:dyDescent="0.2">
      <c r="C60" s="133"/>
      <c r="D60" s="222"/>
      <c r="E60" s="213"/>
      <c r="F60" s="114"/>
      <c r="G60" s="115"/>
      <c r="H60" s="132"/>
      <c r="I60" s="115"/>
      <c r="J60" s="123"/>
      <c r="K60" s="199"/>
    </row>
    <row r="61" spans="3:11" x14ac:dyDescent="0.2">
      <c r="C61" s="135" t="s">
        <v>422</v>
      </c>
      <c r="D61" s="212">
        <v>1379</v>
      </c>
      <c r="E61" s="97" t="s">
        <v>455</v>
      </c>
      <c r="F61" s="114" t="s">
        <v>100</v>
      </c>
      <c r="G61" s="115">
        <v>324</v>
      </c>
      <c r="H61" s="115"/>
      <c r="I61" s="115"/>
      <c r="J61" s="115">
        <f t="shared" ref="J61:J68" si="1">G61*H61</f>
        <v>0</v>
      </c>
      <c r="K61" s="199"/>
    </row>
    <row r="62" spans="3:11" x14ac:dyDescent="0.2">
      <c r="C62" s="135" t="s">
        <v>425</v>
      </c>
      <c r="D62" s="212">
        <v>370</v>
      </c>
      <c r="E62" s="97" t="s">
        <v>459</v>
      </c>
      <c r="F62" s="114" t="s">
        <v>436</v>
      </c>
      <c r="G62" s="115">
        <v>0.63</v>
      </c>
      <c r="H62" s="115"/>
      <c r="I62" s="115"/>
      <c r="J62" s="115">
        <f t="shared" si="1"/>
        <v>0</v>
      </c>
      <c r="K62" s="199"/>
    </row>
    <row r="63" spans="3:11" x14ac:dyDescent="0.2">
      <c r="C63" s="135" t="s">
        <v>426</v>
      </c>
      <c r="D63" s="212">
        <v>4721</v>
      </c>
      <c r="E63" s="97" t="s">
        <v>456</v>
      </c>
      <c r="F63" s="114" t="s">
        <v>436</v>
      </c>
      <c r="G63" s="115">
        <v>0.26</v>
      </c>
      <c r="H63" s="115"/>
      <c r="I63" s="115"/>
      <c r="J63" s="115">
        <f t="shared" si="1"/>
        <v>0</v>
      </c>
      <c r="K63" s="199"/>
    </row>
    <row r="64" spans="3:11" x14ac:dyDescent="0.2">
      <c r="C64" s="135" t="s">
        <v>427</v>
      </c>
      <c r="D64" s="212">
        <v>4718</v>
      </c>
      <c r="E64" s="97" t="s">
        <v>460</v>
      </c>
      <c r="F64" s="114" t="s">
        <v>436</v>
      </c>
      <c r="G64" s="115">
        <v>0.61</v>
      </c>
      <c r="H64" s="115"/>
      <c r="I64" s="115"/>
      <c r="J64" s="115">
        <f t="shared" si="1"/>
        <v>0</v>
      </c>
      <c r="K64" s="199"/>
    </row>
    <row r="65" spans="3:11" x14ac:dyDescent="0.2">
      <c r="C65" s="135" t="s">
        <v>428</v>
      </c>
      <c r="D65" s="212"/>
      <c r="E65" s="97" t="s">
        <v>461</v>
      </c>
      <c r="F65" s="114" t="s">
        <v>91</v>
      </c>
      <c r="G65" s="115">
        <v>0.71</v>
      </c>
      <c r="H65" s="115"/>
      <c r="I65" s="115"/>
      <c r="J65" s="115">
        <f t="shared" si="1"/>
        <v>0</v>
      </c>
      <c r="K65" s="199"/>
    </row>
    <row r="66" spans="3:11" x14ac:dyDescent="0.2">
      <c r="C66" s="135" t="s">
        <v>429</v>
      </c>
      <c r="D66" s="212">
        <v>3992</v>
      </c>
      <c r="E66" s="97" t="s">
        <v>521</v>
      </c>
      <c r="F66" s="114" t="s">
        <v>78</v>
      </c>
      <c r="G66" s="115">
        <v>12</v>
      </c>
      <c r="H66" s="115"/>
      <c r="I66" s="115"/>
      <c r="J66" s="115">
        <f t="shared" si="1"/>
        <v>0</v>
      </c>
      <c r="K66" s="199"/>
    </row>
    <row r="67" spans="3:11" hidden="1" x14ac:dyDescent="0.2">
      <c r="C67" s="135"/>
      <c r="D67" s="212"/>
      <c r="E67" s="97"/>
      <c r="F67" s="114" t="s">
        <v>78</v>
      </c>
      <c r="G67" s="115"/>
      <c r="H67" s="115"/>
      <c r="I67" s="115"/>
      <c r="J67" s="115">
        <f t="shared" si="1"/>
        <v>0</v>
      </c>
      <c r="K67" s="199"/>
    </row>
    <row r="68" spans="3:11" x14ac:dyDescent="0.2">
      <c r="C68" s="135" t="s">
        <v>430</v>
      </c>
      <c r="D68" s="212">
        <v>5061</v>
      </c>
      <c r="E68" s="97" t="s">
        <v>463</v>
      </c>
      <c r="F68" s="114" t="s">
        <v>100</v>
      </c>
      <c r="G68" s="115">
        <v>0.4</v>
      </c>
      <c r="H68" s="115"/>
      <c r="I68" s="115"/>
      <c r="J68" s="115">
        <f t="shared" si="1"/>
        <v>0</v>
      </c>
      <c r="K68" s="199"/>
    </row>
    <row r="69" spans="3:11" x14ac:dyDescent="0.2">
      <c r="C69" s="135" t="s">
        <v>431</v>
      </c>
      <c r="D69" s="212">
        <v>1213</v>
      </c>
      <c r="E69" s="97" t="s">
        <v>464</v>
      </c>
      <c r="F69" s="114" t="s">
        <v>91</v>
      </c>
      <c r="G69" s="115">
        <v>6</v>
      </c>
      <c r="H69" s="115"/>
      <c r="I69" s="115"/>
      <c r="J69" s="115">
        <f>G69*I69</f>
        <v>0</v>
      </c>
      <c r="K69" s="199"/>
    </row>
    <row r="70" spans="3:11" x14ac:dyDescent="0.2">
      <c r="C70" s="135" t="s">
        <v>432</v>
      </c>
      <c r="D70" s="212">
        <v>41065</v>
      </c>
      <c r="E70" s="97" t="s">
        <v>457</v>
      </c>
      <c r="F70" s="114" t="s">
        <v>91</v>
      </c>
      <c r="G70" s="115">
        <v>3</v>
      </c>
      <c r="I70" s="115"/>
      <c r="J70" s="115">
        <f t="shared" ref="J70:J76" si="2">G70*I70</f>
        <v>0</v>
      </c>
      <c r="K70" s="199"/>
    </row>
    <row r="71" spans="3:11" x14ac:dyDescent="0.2">
      <c r="C71" s="135" t="s">
        <v>465</v>
      </c>
      <c r="D71" s="212">
        <v>6111</v>
      </c>
      <c r="E71" s="97" t="s">
        <v>440</v>
      </c>
      <c r="F71" s="114" t="s">
        <v>91</v>
      </c>
      <c r="G71" s="115">
        <v>6</v>
      </c>
      <c r="H71" s="115"/>
      <c r="I71" s="115"/>
      <c r="J71" s="115">
        <f t="shared" si="2"/>
        <v>0</v>
      </c>
      <c r="K71" s="199"/>
    </row>
    <row r="72" spans="3:11" hidden="1" x14ac:dyDescent="0.2">
      <c r="C72" s="135"/>
      <c r="D72" s="212"/>
      <c r="E72" s="213" t="s">
        <v>188</v>
      </c>
      <c r="F72" s="114"/>
      <c r="G72" s="115"/>
      <c r="H72" s="115"/>
      <c r="I72" s="115"/>
      <c r="J72" s="115">
        <f t="shared" si="2"/>
        <v>0</v>
      </c>
      <c r="K72" s="199"/>
    </row>
    <row r="73" spans="3:11" hidden="1" x14ac:dyDescent="0.2">
      <c r="C73" s="135"/>
      <c r="D73" s="212"/>
      <c r="E73" s="97"/>
      <c r="F73" s="114"/>
      <c r="G73" s="115"/>
      <c r="H73" s="115"/>
      <c r="I73" s="115"/>
      <c r="J73" s="115">
        <f t="shared" si="2"/>
        <v>0</v>
      </c>
      <c r="K73" s="199"/>
    </row>
    <row r="74" spans="3:11" hidden="1" x14ac:dyDescent="0.2">
      <c r="C74" s="133" t="s">
        <v>189</v>
      </c>
      <c r="D74" s="222"/>
      <c r="E74" s="213" t="s">
        <v>101</v>
      </c>
      <c r="F74" s="114" t="s">
        <v>90</v>
      </c>
      <c r="G74" s="115">
        <v>7</v>
      </c>
      <c r="H74" s="115"/>
      <c r="I74" s="115"/>
      <c r="J74" s="115">
        <f t="shared" si="2"/>
        <v>0</v>
      </c>
      <c r="K74" s="199"/>
    </row>
    <row r="75" spans="3:11" hidden="1" x14ac:dyDescent="0.2">
      <c r="C75" s="135" t="s">
        <v>190</v>
      </c>
      <c r="D75" s="212"/>
      <c r="E75" s="97" t="s">
        <v>86</v>
      </c>
      <c r="F75" s="114" t="s">
        <v>91</v>
      </c>
      <c r="G75" s="115">
        <v>4</v>
      </c>
      <c r="H75" s="97"/>
      <c r="I75" s="115"/>
      <c r="J75" s="115">
        <f t="shared" si="2"/>
        <v>0</v>
      </c>
      <c r="K75" s="199"/>
    </row>
    <row r="76" spans="3:11" x14ac:dyDescent="0.2">
      <c r="C76" s="135" t="s">
        <v>466</v>
      </c>
      <c r="D76" s="212">
        <v>242</v>
      </c>
      <c r="E76" s="97" t="s">
        <v>454</v>
      </c>
      <c r="F76" s="114" t="s">
        <v>91</v>
      </c>
      <c r="G76" s="115">
        <v>6</v>
      </c>
      <c r="I76" s="115"/>
      <c r="J76" s="115">
        <f t="shared" si="2"/>
        <v>0</v>
      </c>
      <c r="K76" s="199"/>
    </row>
    <row r="77" spans="3:11" x14ac:dyDescent="0.2">
      <c r="C77" s="135" t="s">
        <v>467</v>
      </c>
      <c r="D77" s="212"/>
      <c r="E77" s="97" t="s">
        <v>88</v>
      </c>
      <c r="F77" s="114" t="s">
        <v>92</v>
      </c>
      <c r="G77" s="115">
        <v>88.79</v>
      </c>
      <c r="H77" s="115"/>
      <c r="I77" s="115"/>
      <c r="J77" s="115">
        <f>SUM(J69:J76)*0.8879</f>
        <v>0</v>
      </c>
      <c r="K77" s="199"/>
    </row>
    <row r="78" spans="3:11" hidden="1" x14ac:dyDescent="0.2">
      <c r="C78" s="135"/>
      <c r="D78" s="212"/>
      <c r="E78" s="97"/>
      <c r="F78" s="114"/>
      <c r="G78" s="115"/>
      <c r="H78" s="115"/>
      <c r="I78" s="115"/>
      <c r="J78" s="115"/>
      <c r="K78" s="199"/>
    </row>
    <row r="79" spans="3:11" hidden="1" x14ac:dyDescent="0.2">
      <c r="C79" s="135"/>
      <c r="D79" s="212"/>
      <c r="E79" s="97"/>
      <c r="F79" s="114"/>
      <c r="G79" s="115"/>
      <c r="H79" s="115"/>
      <c r="I79" s="115"/>
      <c r="J79" s="115"/>
      <c r="K79" s="199"/>
    </row>
    <row r="80" spans="3:11" x14ac:dyDescent="0.2">
      <c r="C80" s="135"/>
      <c r="D80" s="212"/>
      <c r="E80" s="213" t="s">
        <v>424</v>
      </c>
      <c r="F80" s="114"/>
      <c r="G80" s="115"/>
      <c r="H80" s="115"/>
      <c r="I80" s="115"/>
      <c r="J80" s="129">
        <f>SUM(J61:J77)</f>
        <v>0</v>
      </c>
      <c r="K80" s="199"/>
    </row>
    <row r="81" spans="3:11" hidden="1" x14ac:dyDescent="0.2">
      <c r="C81" s="135"/>
      <c r="D81" s="212"/>
      <c r="E81" s="213"/>
      <c r="F81" s="114"/>
      <c r="G81" s="115"/>
      <c r="H81" s="115"/>
      <c r="I81" s="115"/>
      <c r="J81" s="115"/>
      <c r="K81" s="199"/>
    </row>
    <row r="82" spans="3:11" hidden="1" x14ac:dyDescent="0.2">
      <c r="C82" s="133"/>
      <c r="D82" s="222"/>
      <c r="E82" s="213"/>
      <c r="F82" s="114"/>
      <c r="G82" s="115"/>
      <c r="H82" s="115"/>
      <c r="I82" s="115"/>
      <c r="J82" s="115"/>
      <c r="K82" s="199"/>
    </row>
    <row r="83" spans="3:11" hidden="1" x14ac:dyDescent="0.2">
      <c r="C83" s="133"/>
      <c r="D83" s="222"/>
      <c r="E83" s="213"/>
      <c r="F83" s="114"/>
      <c r="G83" s="115"/>
      <c r="H83" s="115"/>
      <c r="I83" s="115"/>
      <c r="J83" s="123"/>
      <c r="K83" s="199"/>
    </row>
    <row r="84" spans="3:11" hidden="1" x14ac:dyDescent="0.2">
      <c r="C84" s="135"/>
      <c r="D84" s="212"/>
      <c r="E84" s="97"/>
      <c r="F84" s="114"/>
      <c r="G84" s="115"/>
      <c r="H84" s="115"/>
      <c r="I84" s="115"/>
      <c r="J84" s="115"/>
      <c r="K84" s="199"/>
    </row>
    <row r="85" spans="3:11" hidden="1" x14ac:dyDescent="0.2">
      <c r="C85" s="135"/>
      <c r="D85" s="212"/>
      <c r="E85" s="97"/>
      <c r="F85" s="114"/>
      <c r="G85" s="115"/>
      <c r="H85" s="115"/>
      <c r="I85" s="115"/>
      <c r="J85" s="115"/>
      <c r="K85" s="199"/>
    </row>
    <row r="86" spans="3:11" hidden="1" x14ac:dyDescent="0.2">
      <c r="C86" s="135"/>
      <c r="D86" s="212"/>
      <c r="E86" s="97"/>
      <c r="F86" s="114"/>
      <c r="G86" s="115"/>
      <c r="H86" s="115"/>
      <c r="I86" s="115"/>
      <c r="J86" s="115"/>
      <c r="K86" s="199"/>
    </row>
    <row r="87" spans="3:11" hidden="1" x14ac:dyDescent="0.2">
      <c r="C87" s="135"/>
      <c r="D87" s="212"/>
      <c r="E87" s="97"/>
      <c r="F87" s="114"/>
      <c r="G87" s="115"/>
      <c r="H87" s="115"/>
      <c r="I87" s="115"/>
      <c r="J87" s="115"/>
      <c r="K87" s="199"/>
    </row>
    <row r="88" spans="3:11" hidden="1" x14ac:dyDescent="0.2">
      <c r="C88" s="135"/>
      <c r="D88" s="212"/>
      <c r="E88" s="97"/>
      <c r="F88" s="114"/>
      <c r="G88" s="115"/>
      <c r="H88" s="115"/>
      <c r="I88" s="115"/>
      <c r="J88" s="115"/>
      <c r="K88" s="199"/>
    </row>
    <row r="89" spans="3:11" hidden="1" x14ac:dyDescent="0.2">
      <c r="C89" s="135"/>
      <c r="D89" s="212"/>
      <c r="E89" s="97"/>
      <c r="F89" s="114"/>
      <c r="G89" s="115"/>
      <c r="H89" s="115"/>
      <c r="I89" s="115"/>
      <c r="J89" s="115"/>
      <c r="K89" s="199"/>
    </row>
    <row r="90" spans="3:11" hidden="1" x14ac:dyDescent="0.2">
      <c r="C90" s="135"/>
      <c r="D90" s="212"/>
      <c r="E90" s="97"/>
      <c r="F90" s="114"/>
      <c r="G90" s="115"/>
      <c r="H90" s="97"/>
      <c r="I90" s="115"/>
      <c r="J90" s="115"/>
      <c r="K90" s="199"/>
    </row>
    <row r="91" spans="3:11" hidden="1" x14ac:dyDescent="0.2">
      <c r="C91" s="135"/>
      <c r="D91" s="212"/>
      <c r="E91" s="97"/>
      <c r="F91" s="114"/>
      <c r="G91" s="115"/>
      <c r="I91" s="115"/>
      <c r="J91" s="115"/>
      <c r="K91" s="199"/>
    </row>
    <row r="92" spans="3:11" hidden="1" x14ac:dyDescent="0.2">
      <c r="C92" s="135"/>
      <c r="D92" s="212"/>
      <c r="E92" s="97"/>
      <c r="F92" s="114"/>
      <c r="G92" s="115"/>
      <c r="H92" s="115"/>
      <c r="I92" s="115"/>
      <c r="J92" s="115"/>
      <c r="K92" s="199"/>
    </row>
    <row r="93" spans="3:11" hidden="1" x14ac:dyDescent="0.2">
      <c r="C93" s="135"/>
      <c r="D93" s="212"/>
      <c r="E93" s="213"/>
      <c r="F93" s="114"/>
      <c r="G93" s="115"/>
      <c r="H93" s="115"/>
      <c r="I93" s="115"/>
      <c r="J93" s="123">
        <f>SUM(J84:J92)</f>
        <v>0</v>
      </c>
      <c r="K93" s="199"/>
    </row>
    <row r="94" spans="3:11" hidden="1" x14ac:dyDescent="0.2">
      <c r="C94" s="135"/>
      <c r="D94" s="212"/>
      <c r="E94" s="97"/>
      <c r="F94" s="114"/>
      <c r="G94" s="115"/>
      <c r="H94" s="115"/>
      <c r="I94" s="115"/>
      <c r="J94" s="115"/>
      <c r="K94" s="199"/>
    </row>
    <row r="95" spans="3:11" hidden="1" x14ac:dyDescent="0.2">
      <c r="C95" s="127"/>
      <c r="D95" s="218"/>
      <c r="E95" s="213"/>
      <c r="F95" s="114"/>
      <c r="G95" s="115"/>
      <c r="H95" s="115"/>
      <c r="I95" s="115"/>
      <c r="J95" s="123"/>
      <c r="K95" s="199"/>
    </row>
    <row r="96" spans="3:11" x14ac:dyDescent="0.2">
      <c r="C96" s="127"/>
      <c r="D96" s="218"/>
      <c r="E96" s="213"/>
      <c r="F96" s="114"/>
      <c r="G96" s="115"/>
      <c r="H96" s="115"/>
      <c r="I96" s="115"/>
      <c r="J96" s="123"/>
      <c r="K96" s="199"/>
    </row>
    <row r="97" spans="3:11" x14ac:dyDescent="0.2">
      <c r="C97" s="135"/>
      <c r="D97" s="212"/>
      <c r="E97" s="213"/>
      <c r="F97" s="114"/>
      <c r="G97" s="115"/>
      <c r="H97" s="115"/>
      <c r="I97" s="115"/>
      <c r="J97" s="123"/>
      <c r="K97" s="199"/>
    </row>
    <row r="98" spans="3:11" hidden="1" x14ac:dyDescent="0.2">
      <c r="C98" s="133"/>
      <c r="D98" s="222"/>
      <c r="E98" s="213"/>
      <c r="F98" s="98"/>
      <c r="G98" s="123"/>
      <c r="H98" s="123"/>
      <c r="I98" s="123"/>
      <c r="J98" s="123"/>
      <c r="K98" s="199"/>
    </row>
    <row r="99" spans="3:11" hidden="1" x14ac:dyDescent="0.2">
      <c r="C99" s="107"/>
      <c r="D99" s="197"/>
      <c r="E99" s="109"/>
      <c r="F99" s="223"/>
      <c r="G99" s="224"/>
      <c r="H99" s="224"/>
      <c r="I99" s="224"/>
      <c r="J99" s="224"/>
      <c r="K99" s="199"/>
    </row>
    <row r="100" spans="3:11" x14ac:dyDescent="0.2">
      <c r="C100" s="225" t="s">
        <v>433</v>
      </c>
      <c r="D100" s="226"/>
      <c r="E100" s="219" t="s">
        <v>507</v>
      </c>
      <c r="F100" s="118" t="s">
        <v>99</v>
      </c>
      <c r="G100" s="119">
        <v>800</v>
      </c>
      <c r="H100" s="119"/>
      <c r="I100" s="120"/>
      <c r="J100" s="120">
        <f>G100*H100</f>
        <v>0</v>
      </c>
      <c r="K100" s="199"/>
    </row>
    <row r="101" spans="3:11" x14ac:dyDescent="0.2">
      <c r="C101" s="135" t="s">
        <v>438</v>
      </c>
      <c r="D101" s="212"/>
      <c r="E101" s="97" t="s">
        <v>510</v>
      </c>
      <c r="F101" s="114" t="s">
        <v>91</v>
      </c>
      <c r="G101" s="115">
        <v>1.5</v>
      </c>
      <c r="I101" s="115"/>
      <c r="J101" s="115">
        <f>G101*I101</f>
        <v>0</v>
      </c>
      <c r="K101" s="199"/>
    </row>
    <row r="102" spans="3:11" x14ac:dyDescent="0.2">
      <c r="C102" s="135" t="s">
        <v>439</v>
      </c>
      <c r="D102" s="212"/>
      <c r="E102" s="97" t="s">
        <v>88</v>
      </c>
      <c r="F102" s="114" t="s">
        <v>92</v>
      </c>
      <c r="G102" s="115">
        <v>88.79</v>
      </c>
      <c r="H102" s="115"/>
      <c r="I102" s="115"/>
      <c r="J102" s="115">
        <f>J101*0.0079</f>
        <v>0</v>
      </c>
      <c r="K102" s="199"/>
    </row>
    <row r="103" spans="3:11" x14ac:dyDescent="0.2">
      <c r="C103" s="135"/>
      <c r="D103" s="212"/>
      <c r="E103" s="213" t="s">
        <v>437</v>
      </c>
      <c r="F103" s="114"/>
      <c r="G103" s="115"/>
      <c r="H103" s="115"/>
      <c r="I103" s="115"/>
      <c r="J103" s="123">
        <f>SUM(J101:J102)</f>
        <v>0</v>
      </c>
      <c r="K103" s="199"/>
    </row>
    <row r="104" spans="3:11" hidden="1" x14ac:dyDescent="0.2">
      <c r="C104" s="135"/>
      <c r="D104" s="212"/>
      <c r="E104" s="97"/>
      <c r="F104" s="114"/>
      <c r="G104" s="115"/>
      <c r="H104" s="115"/>
      <c r="I104" s="115"/>
      <c r="J104" s="115"/>
      <c r="K104" s="199"/>
    </row>
    <row r="105" spans="3:11" hidden="1" x14ac:dyDescent="0.2">
      <c r="C105" s="227" t="s">
        <v>331</v>
      </c>
      <c r="D105" s="228"/>
      <c r="E105" s="229" t="s">
        <v>102</v>
      </c>
      <c r="F105" s="203" t="s">
        <v>90</v>
      </c>
      <c r="G105" s="204">
        <v>85</v>
      </c>
      <c r="H105" s="204"/>
      <c r="I105" s="204"/>
      <c r="J105" s="205">
        <v>254.15</v>
      </c>
      <c r="K105" s="199"/>
    </row>
    <row r="106" spans="3:11" hidden="1" x14ac:dyDescent="0.2">
      <c r="C106" s="135" t="s">
        <v>332</v>
      </c>
      <c r="D106" s="212"/>
      <c r="E106" s="97" t="s">
        <v>86</v>
      </c>
      <c r="F106" s="114" t="s">
        <v>91</v>
      </c>
      <c r="G106" s="115">
        <v>1</v>
      </c>
      <c r="I106" s="115"/>
      <c r="J106" s="115">
        <f>G106*I106</f>
        <v>0</v>
      </c>
      <c r="K106" s="199"/>
    </row>
    <row r="107" spans="3:11" x14ac:dyDescent="0.2">
      <c r="C107" s="135"/>
      <c r="D107" s="212"/>
      <c r="E107" s="97"/>
      <c r="F107" s="114"/>
      <c r="G107" s="115"/>
      <c r="H107" s="115"/>
      <c r="I107" s="115"/>
      <c r="J107" s="115"/>
      <c r="K107" s="199"/>
    </row>
    <row r="108" spans="3:11" hidden="1" x14ac:dyDescent="0.2">
      <c r="C108" s="135"/>
      <c r="D108" s="212"/>
      <c r="E108" s="213" t="s">
        <v>334</v>
      </c>
      <c r="F108" s="114"/>
      <c r="G108" s="115"/>
      <c r="H108" s="115"/>
      <c r="I108" s="115"/>
      <c r="J108" s="123">
        <f>SUM(J106:J107)</f>
        <v>0</v>
      </c>
      <c r="K108" s="199"/>
    </row>
    <row r="109" spans="3:11" x14ac:dyDescent="0.2">
      <c r="C109" s="135"/>
      <c r="D109" s="212"/>
      <c r="E109" s="97"/>
      <c r="F109" s="114"/>
      <c r="G109" s="115"/>
      <c r="H109" s="115"/>
      <c r="I109" s="115"/>
      <c r="J109" s="115"/>
      <c r="K109" s="199"/>
    </row>
    <row r="110" spans="3:11" hidden="1" x14ac:dyDescent="0.2">
      <c r="C110" s="135"/>
      <c r="D110" s="212"/>
      <c r="E110" s="97"/>
      <c r="F110" s="114"/>
      <c r="G110" s="115"/>
      <c r="H110" s="115"/>
      <c r="I110" s="115"/>
      <c r="J110" s="115"/>
      <c r="K110" s="199"/>
    </row>
    <row r="111" spans="3:11" x14ac:dyDescent="0.2">
      <c r="C111" s="133" t="s">
        <v>480</v>
      </c>
      <c r="D111" s="222"/>
      <c r="E111" s="213" t="s">
        <v>446</v>
      </c>
      <c r="F111" s="114" t="s">
        <v>79</v>
      </c>
      <c r="G111" s="115">
        <v>80</v>
      </c>
      <c r="H111" s="115"/>
      <c r="I111" s="115"/>
      <c r="J111" s="123">
        <f>G111*H111</f>
        <v>0</v>
      </c>
      <c r="K111" s="199"/>
    </row>
    <row r="112" spans="3:11" x14ac:dyDescent="0.2">
      <c r="C112" s="135" t="s">
        <v>481</v>
      </c>
      <c r="D112" s="212">
        <v>10567</v>
      </c>
      <c r="E112" s="97" t="s">
        <v>468</v>
      </c>
      <c r="F112" s="114" t="s">
        <v>78</v>
      </c>
      <c r="G112" s="115">
        <v>0.09</v>
      </c>
      <c r="H112" s="115"/>
      <c r="I112" s="115"/>
      <c r="J112" s="115">
        <f>G112*H112</f>
        <v>0</v>
      </c>
      <c r="K112" s="199"/>
    </row>
    <row r="113" spans="3:11" x14ac:dyDescent="0.2">
      <c r="C113" s="135" t="s">
        <v>482</v>
      </c>
      <c r="D113" s="212">
        <v>4491</v>
      </c>
      <c r="E113" s="97" t="s">
        <v>469</v>
      </c>
      <c r="F113" s="114" t="s">
        <v>78</v>
      </c>
      <c r="G113" s="115">
        <v>0.06</v>
      </c>
      <c r="H113" s="115"/>
      <c r="I113" s="115"/>
      <c r="J113" s="115">
        <f>G113*H113</f>
        <v>0</v>
      </c>
      <c r="K113" s="199"/>
    </row>
    <row r="114" spans="3:11" x14ac:dyDescent="0.2">
      <c r="C114" s="135" t="s">
        <v>483</v>
      </c>
      <c r="D114" s="212">
        <v>5068</v>
      </c>
      <c r="E114" s="97" t="s">
        <v>522</v>
      </c>
      <c r="F114" s="114" t="s">
        <v>89</v>
      </c>
      <c r="G114" s="115">
        <v>1.2E-2</v>
      </c>
      <c r="H114" s="115"/>
      <c r="I114" s="115"/>
      <c r="J114" s="115">
        <f>G114*H114</f>
        <v>0</v>
      </c>
      <c r="K114" s="199"/>
    </row>
    <row r="115" spans="3:11" x14ac:dyDescent="0.2">
      <c r="C115" s="135" t="s">
        <v>484</v>
      </c>
      <c r="D115" s="212">
        <v>345</v>
      </c>
      <c r="E115" s="97" t="s">
        <v>470</v>
      </c>
      <c r="F115" s="114" t="s">
        <v>89</v>
      </c>
      <c r="G115" s="115">
        <v>0.02</v>
      </c>
      <c r="H115" s="115"/>
      <c r="I115" s="115"/>
      <c r="J115" s="115">
        <f>G115*H115</f>
        <v>0</v>
      </c>
      <c r="K115" s="199"/>
    </row>
    <row r="116" spans="3:11" x14ac:dyDescent="0.2">
      <c r="C116" s="135" t="s">
        <v>485</v>
      </c>
      <c r="D116" s="212">
        <v>1213</v>
      </c>
      <c r="E116" s="97" t="s">
        <v>464</v>
      </c>
      <c r="F116" s="114" t="s">
        <v>91</v>
      </c>
      <c r="G116" s="115">
        <v>0.1</v>
      </c>
      <c r="H116" s="97"/>
      <c r="I116" s="115"/>
      <c r="J116" s="115">
        <f>G116*I116</f>
        <v>0</v>
      </c>
      <c r="K116" s="199"/>
    </row>
    <row r="117" spans="3:11" x14ac:dyDescent="0.2">
      <c r="C117" s="135" t="s">
        <v>486</v>
      </c>
      <c r="D117" s="212">
        <v>6111</v>
      </c>
      <c r="E117" s="97" t="s">
        <v>440</v>
      </c>
      <c r="F117" s="114" t="s">
        <v>91</v>
      </c>
      <c r="G117" s="115">
        <v>0.1</v>
      </c>
      <c r="I117" s="115"/>
      <c r="J117" s="115">
        <f>G117*I117</f>
        <v>0</v>
      </c>
      <c r="K117" s="199"/>
    </row>
    <row r="118" spans="3:11" x14ac:dyDescent="0.2">
      <c r="C118" s="135" t="s">
        <v>487</v>
      </c>
      <c r="D118" s="212"/>
      <c r="E118" s="97" t="s">
        <v>88</v>
      </c>
      <c r="F118" s="114" t="s">
        <v>92</v>
      </c>
      <c r="G118" s="115">
        <v>88.79</v>
      </c>
      <c r="H118" s="115"/>
      <c r="I118" s="115"/>
      <c r="J118" s="115">
        <f>SUM(J116:J117)*0.8879</f>
        <v>0</v>
      </c>
      <c r="K118" s="199"/>
    </row>
    <row r="119" spans="3:11" x14ac:dyDescent="0.2">
      <c r="C119" s="135"/>
      <c r="D119" s="212"/>
      <c r="E119" s="213" t="s">
        <v>488</v>
      </c>
      <c r="F119" s="114"/>
      <c r="G119" s="115"/>
      <c r="H119" s="115"/>
      <c r="I119" s="115"/>
      <c r="J119" s="123">
        <f>SUM(J112:J118)</f>
        <v>0</v>
      </c>
      <c r="K119" s="199"/>
    </row>
    <row r="120" spans="3:11" x14ac:dyDescent="0.2">
      <c r="C120" s="135"/>
      <c r="D120" s="212"/>
      <c r="E120" s="213"/>
      <c r="F120" s="114"/>
      <c r="G120" s="115"/>
      <c r="H120" s="115"/>
      <c r="I120" s="115"/>
      <c r="J120" s="123"/>
      <c r="K120" s="199"/>
    </row>
    <row r="121" spans="3:11" x14ac:dyDescent="0.2">
      <c r="C121" s="127" t="s">
        <v>489</v>
      </c>
      <c r="D121" s="218"/>
      <c r="E121" s="213" t="s">
        <v>447</v>
      </c>
      <c r="F121" s="114"/>
      <c r="G121" s="115"/>
      <c r="H121" s="115"/>
      <c r="I121" s="115"/>
      <c r="J121" s="123"/>
      <c r="K121" s="199"/>
    </row>
    <row r="122" spans="3:11" x14ac:dyDescent="0.2">
      <c r="C122" s="135"/>
      <c r="D122" s="212"/>
      <c r="E122" s="213" t="s">
        <v>441</v>
      </c>
      <c r="F122" s="114" t="s">
        <v>436</v>
      </c>
      <c r="G122" s="115">
        <v>80</v>
      </c>
      <c r="H122" s="115"/>
      <c r="I122" s="115"/>
      <c r="J122" s="123">
        <f>G122*H122</f>
        <v>0</v>
      </c>
      <c r="K122" s="199"/>
    </row>
    <row r="123" spans="3:11" hidden="1" x14ac:dyDescent="0.2">
      <c r="C123" s="133"/>
      <c r="D123" s="222"/>
      <c r="E123" s="213"/>
      <c r="F123" s="98"/>
      <c r="G123" s="123"/>
      <c r="H123" s="123"/>
      <c r="I123" s="123"/>
      <c r="J123" s="123"/>
      <c r="K123" s="199"/>
    </row>
    <row r="124" spans="3:11" hidden="1" x14ac:dyDescent="0.2">
      <c r="C124" s="107"/>
      <c r="D124" s="197"/>
      <c r="E124" s="109"/>
      <c r="F124" s="223"/>
      <c r="G124" s="224"/>
      <c r="H124" s="224"/>
      <c r="I124" s="224"/>
      <c r="J124" s="224"/>
      <c r="K124" s="199"/>
    </row>
    <row r="125" spans="3:11" x14ac:dyDescent="0.2">
      <c r="C125" s="230" t="s">
        <v>490</v>
      </c>
      <c r="D125" s="231">
        <v>6111</v>
      </c>
      <c r="E125" s="232" t="s">
        <v>440</v>
      </c>
      <c r="F125" s="140" t="s">
        <v>91</v>
      </c>
      <c r="G125" s="141">
        <v>2.93</v>
      </c>
      <c r="H125" s="224"/>
      <c r="I125" s="141"/>
      <c r="J125" s="141">
        <f>G125*I125</f>
        <v>0</v>
      </c>
      <c r="K125" s="199"/>
    </row>
    <row r="126" spans="3:11" x14ac:dyDescent="0.2">
      <c r="C126" s="230" t="s">
        <v>491</v>
      </c>
      <c r="D126" s="231"/>
      <c r="E126" s="232" t="s">
        <v>88</v>
      </c>
      <c r="F126" s="140" t="s">
        <v>92</v>
      </c>
      <c r="G126" s="141">
        <v>88.79</v>
      </c>
      <c r="H126" s="224"/>
      <c r="I126" s="224"/>
      <c r="J126" s="141">
        <f>J125*0.8879</f>
        <v>0</v>
      </c>
      <c r="K126" s="199"/>
    </row>
    <row r="127" spans="3:11" x14ac:dyDescent="0.2">
      <c r="C127" s="133"/>
      <c r="D127" s="222"/>
      <c r="E127" s="213" t="s">
        <v>492</v>
      </c>
      <c r="F127" s="98"/>
      <c r="G127" s="123"/>
      <c r="H127" s="123"/>
      <c r="I127" s="123"/>
      <c r="J127" s="123">
        <f>SUM(J125:J126)</f>
        <v>0</v>
      </c>
      <c r="K127" s="199"/>
    </row>
    <row r="128" spans="3:11" hidden="1" x14ac:dyDescent="0.2">
      <c r="C128" s="107"/>
      <c r="D128" s="197"/>
      <c r="E128" s="109"/>
      <c r="F128" s="223"/>
      <c r="G128" s="224"/>
      <c r="H128" s="224"/>
      <c r="I128" s="224"/>
      <c r="J128" s="224"/>
      <c r="K128" s="199"/>
    </row>
    <row r="129" spans="3:11" x14ac:dyDescent="0.2">
      <c r="C129" s="107"/>
      <c r="D129" s="197"/>
      <c r="E129" s="109"/>
      <c r="F129" s="223"/>
      <c r="G129" s="224"/>
      <c r="H129" s="224"/>
      <c r="I129" s="224"/>
      <c r="J129" s="233"/>
      <c r="K129" s="199"/>
    </row>
    <row r="130" spans="3:11" x14ac:dyDescent="0.2">
      <c r="C130" s="107" t="s">
        <v>494</v>
      </c>
      <c r="D130" s="197"/>
      <c r="E130" s="109" t="s">
        <v>497</v>
      </c>
      <c r="F130" s="140" t="s">
        <v>100</v>
      </c>
      <c r="G130" s="141">
        <v>14400</v>
      </c>
      <c r="H130" s="141"/>
      <c r="I130" s="141"/>
      <c r="J130" s="234">
        <f>G130*H130</f>
        <v>0</v>
      </c>
      <c r="K130" s="199"/>
    </row>
    <row r="131" spans="3:11" x14ac:dyDescent="0.2">
      <c r="C131" s="230" t="s">
        <v>495</v>
      </c>
      <c r="D131" s="231">
        <v>33</v>
      </c>
      <c r="E131" s="232" t="s">
        <v>498</v>
      </c>
      <c r="F131" s="140" t="s">
        <v>100</v>
      </c>
      <c r="G131" s="141">
        <v>1.1499999999999999</v>
      </c>
      <c r="H131" s="141"/>
      <c r="I131" s="141"/>
      <c r="J131" s="235">
        <f>G131*H131</f>
        <v>0</v>
      </c>
      <c r="K131" s="199"/>
    </row>
    <row r="132" spans="3:11" x14ac:dyDescent="0.2">
      <c r="C132" s="230" t="s">
        <v>496</v>
      </c>
      <c r="D132" s="231">
        <v>43132</v>
      </c>
      <c r="E132" s="232" t="s">
        <v>479</v>
      </c>
      <c r="F132" s="140" t="s">
        <v>100</v>
      </c>
      <c r="G132" s="141">
        <v>0.03</v>
      </c>
      <c r="H132" s="141"/>
      <c r="I132" s="141"/>
      <c r="J132" s="235">
        <f>G132*H132</f>
        <v>0</v>
      </c>
      <c r="K132" s="199"/>
    </row>
    <row r="133" spans="3:11" x14ac:dyDescent="0.2">
      <c r="C133" s="230" t="s">
        <v>499</v>
      </c>
      <c r="D133" s="231">
        <v>378</v>
      </c>
      <c r="E133" s="232" t="s">
        <v>511</v>
      </c>
      <c r="F133" s="140" t="s">
        <v>91</v>
      </c>
      <c r="G133" s="141">
        <v>0.11</v>
      </c>
      <c r="H133" s="141"/>
      <c r="I133" s="141"/>
      <c r="J133" s="235">
        <f>G133*I133</f>
        <v>0</v>
      </c>
      <c r="K133" s="199"/>
    </row>
    <row r="134" spans="3:11" x14ac:dyDescent="0.2">
      <c r="C134" s="230" t="s">
        <v>500</v>
      </c>
      <c r="D134" s="231"/>
      <c r="E134" s="232" t="s">
        <v>88</v>
      </c>
      <c r="F134" s="140" t="s">
        <v>92</v>
      </c>
      <c r="G134" s="141">
        <v>88.79</v>
      </c>
      <c r="H134" s="224"/>
      <c r="I134" s="224"/>
      <c r="J134" s="235">
        <f>J133*0.8879</f>
        <v>0</v>
      </c>
      <c r="K134" s="199"/>
    </row>
    <row r="135" spans="3:11" x14ac:dyDescent="0.2">
      <c r="C135" s="230"/>
      <c r="D135" s="231"/>
      <c r="E135" s="213" t="s">
        <v>501</v>
      </c>
      <c r="F135" s="140"/>
      <c r="G135" s="141"/>
      <c r="H135" s="224"/>
      <c r="I135" s="224"/>
      <c r="J135" s="234">
        <f>SUM(J131:J134)</f>
        <v>0</v>
      </c>
      <c r="K135" s="199"/>
    </row>
    <row r="136" spans="3:11" x14ac:dyDescent="0.2">
      <c r="C136" s="230"/>
      <c r="D136" s="231"/>
      <c r="E136" s="109"/>
      <c r="F136" s="140"/>
      <c r="G136" s="141"/>
      <c r="H136" s="224"/>
      <c r="I136" s="224"/>
      <c r="J136" s="234"/>
      <c r="K136" s="199"/>
    </row>
    <row r="137" spans="3:11" x14ac:dyDescent="0.2">
      <c r="C137" s="236"/>
      <c r="D137" s="231"/>
      <c r="E137" s="109"/>
      <c r="F137" s="140"/>
      <c r="G137" s="141"/>
      <c r="H137" s="224"/>
      <c r="I137" s="224"/>
      <c r="J137" s="234"/>
      <c r="K137" s="199"/>
    </row>
    <row r="138" spans="3:11" x14ac:dyDescent="0.2">
      <c r="C138" s="230"/>
      <c r="D138" s="231"/>
      <c r="E138" s="109"/>
      <c r="F138" s="140"/>
      <c r="G138" s="141"/>
      <c r="H138" s="141"/>
      <c r="I138" s="224"/>
      <c r="J138" s="234"/>
      <c r="K138" s="199"/>
    </row>
    <row r="139" spans="3:11" x14ac:dyDescent="0.2">
      <c r="C139" s="230"/>
      <c r="D139" s="231"/>
      <c r="E139" s="213"/>
      <c r="F139" s="140"/>
      <c r="G139" s="141"/>
      <c r="H139" s="224"/>
      <c r="I139" s="224"/>
      <c r="J139" s="235"/>
      <c r="K139" s="199"/>
    </row>
    <row r="140" spans="3:11" x14ac:dyDescent="0.2">
      <c r="C140" s="230"/>
      <c r="D140" s="231"/>
      <c r="E140" s="109"/>
      <c r="F140" s="140"/>
      <c r="G140" s="141"/>
      <c r="H140" s="224"/>
      <c r="I140" s="224"/>
      <c r="J140" s="235"/>
      <c r="K140" s="199"/>
    </row>
    <row r="141" spans="3:11" ht="13.5" thickBot="1" x14ac:dyDescent="0.25">
      <c r="C141" s="107"/>
      <c r="D141" s="197"/>
      <c r="E141" s="188"/>
      <c r="F141" s="223"/>
      <c r="G141" s="224"/>
      <c r="H141" s="224"/>
      <c r="I141" s="224"/>
      <c r="J141" s="233"/>
      <c r="K141" s="199"/>
    </row>
    <row r="142" spans="3:11" x14ac:dyDescent="0.2">
      <c r="C142" s="237"/>
      <c r="D142" s="238"/>
      <c r="E142" s="239"/>
      <c r="F142" s="240"/>
      <c r="G142" s="241"/>
      <c r="H142" s="241"/>
      <c r="I142" s="241"/>
      <c r="J142" s="242"/>
      <c r="K142" s="199"/>
    </row>
    <row r="143" spans="3:11" hidden="1" x14ac:dyDescent="0.2">
      <c r="C143" s="137"/>
      <c r="D143" s="243"/>
      <c r="E143" s="93"/>
      <c r="F143" s="138"/>
      <c r="G143" s="139"/>
      <c r="H143" s="139"/>
      <c r="I143" s="139"/>
      <c r="J143" s="139"/>
      <c r="K143" s="199"/>
    </row>
    <row r="144" spans="3:11" x14ac:dyDescent="0.2">
      <c r="C144" s="244">
        <v>2</v>
      </c>
      <c r="D144" s="245"/>
      <c r="E144" s="246" t="s">
        <v>493</v>
      </c>
      <c r="F144" s="247"/>
      <c r="G144" s="248"/>
      <c r="H144" s="248"/>
      <c r="I144" s="248"/>
      <c r="J144" s="249"/>
      <c r="K144" s="199"/>
    </row>
    <row r="145" spans="3:11" x14ac:dyDescent="0.2">
      <c r="C145" s="250"/>
      <c r="D145" s="251"/>
      <c r="E145" s="246" t="s">
        <v>530</v>
      </c>
      <c r="F145" s="247" t="s">
        <v>82</v>
      </c>
      <c r="G145" s="248">
        <v>1</v>
      </c>
      <c r="H145" s="248"/>
      <c r="I145" s="248"/>
      <c r="J145" s="249"/>
      <c r="K145" s="199"/>
    </row>
    <row r="146" spans="3:11" x14ac:dyDescent="0.2">
      <c r="C146" s="135"/>
      <c r="D146" s="212"/>
      <c r="E146" s="97"/>
      <c r="F146" s="114"/>
      <c r="G146" s="115"/>
      <c r="H146" s="115"/>
      <c r="I146" s="115"/>
      <c r="J146" s="115"/>
      <c r="K146" s="199"/>
    </row>
    <row r="147" spans="3:11" x14ac:dyDescent="0.2">
      <c r="C147" s="135" t="s">
        <v>515</v>
      </c>
      <c r="D147" s="212"/>
      <c r="E147" s="122" t="s">
        <v>523</v>
      </c>
      <c r="F147" s="114" t="s">
        <v>82</v>
      </c>
      <c r="G147" s="252">
        <v>1</v>
      </c>
      <c r="H147" s="97"/>
      <c r="I147" s="115"/>
      <c r="J147" s="143"/>
      <c r="K147" s="199"/>
    </row>
    <row r="148" spans="3:11" x14ac:dyDescent="0.2">
      <c r="C148" s="135"/>
      <c r="D148" s="212"/>
      <c r="E148" s="122"/>
      <c r="F148" s="114"/>
      <c r="G148" s="252"/>
      <c r="H148" s="97"/>
      <c r="I148" s="115"/>
      <c r="J148" s="143"/>
      <c r="K148" s="199"/>
    </row>
    <row r="149" spans="3:11" x14ac:dyDescent="0.2">
      <c r="C149" s="135" t="s">
        <v>516</v>
      </c>
      <c r="D149" s="212"/>
      <c r="E149" s="122" t="s">
        <v>513</v>
      </c>
      <c r="F149" s="114" t="s">
        <v>82</v>
      </c>
      <c r="G149" s="252">
        <v>1</v>
      </c>
      <c r="H149" s="97"/>
      <c r="I149" s="115"/>
      <c r="J149" s="143"/>
      <c r="K149" s="199"/>
    </row>
    <row r="150" spans="3:11" x14ac:dyDescent="0.2">
      <c r="C150" s="135"/>
      <c r="D150" s="212"/>
      <c r="E150" s="122"/>
      <c r="F150" s="114"/>
      <c r="G150" s="252"/>
      <c r="H150" s="97"/>
      <c r="I150" s="115"/>
      <c r="J150" s="143"/>
      <c r="K150" s="199"/>
    </row>
    <row r="151" spans="3:11" x14ac:dyDescent="0.2">
      <c r="C151" s="135" t="s">
        <v>517</v>
      </c>
      <c r="D151" s="212"/>
      <c r="E151" s="122" t="s">
        <v>514</v>
      </c>
      <c r="F151" s="114" t="s">
        <v>82</v>
      </c>
      <c r="G151" s="252">
        <v>1</v>
      </c>
      <c r="H151" s="97"/>
      <c r="I151" s="115"/>
      <c r="J151" s="143"/>
      <c r="K151" s="199"/>
    </row>
    <row r="152" spans="3:11" x14ac:dyDescent="0.2">
      <c r="C152" s="135"/>
      <c r="D152" s="212"/>
      <c r="E152" s="122"/>
      <c r="F152" s="114"/>
      <c r="G152" s="252"/>
      <c r="H152" s="97"/>
      <c r="I152" s="115"/>
      <c r="J152" s="143"/>
      <c r="K152" s="199"/>
    </row>
    <row r="153" spans="3:11" ht="13.5" thickBot="1" x14ac:dyDescent="0.25">
      <c r="C153" s="135"/>
      <c r="D153" s="97"/>
      <c r="E153" s="253" t="s">
        <v>534</v>
      </c>
      <c r="F153" s="209"/>
      <c r="G153" s="171"/>
      <c r="H153" s="171"/>
      <c r="I153" s="171"/>
      <c r="J153" s="171"/>
      <c r="K153" s="199"/>
    </row>
    <row r="154" spans="3:11" ht="13.5" thickBot="1" x14ac:dyDescent="0.25">
      <c r="C154" s="135"/>
      <c r="D154" s="97"/>
      <c r="E154" s="103" t="s">
        <v>48</v>
      </c>
      <c r="F154" s="181"/>
      <c r="G154" s="165"/>
      <c r="H154" s="165"/>
      <c r="I154" s="162"/>
      <c r="J154" s="163"/>
      <c r="K154" s="199"/>
    </row>
    <row r="155" spans="3:11" ht="13.5" thickBot="1" x14ac:dyDescent="0.25">
      <c r="C155" s="135"/>
      <c r="D155" s="97"/>
      <c r="E155" s="183"/>
      <c r="F155" s="147"/>
      <c r="G155" s="148"/>
      <c r="H155" s="148"/>
      <c r="I155" s="148"/>
      <c r="J155" s="148"/>
      <c r="K155" s="199"/>
    </row>
    <row r="156" spans="3:11" ht="13.5" thickBot="1" x14ac:dyDescent="0.25">
      <c r="C156" s="135"/>
      <c r="D156" s="97"/>
      <c r="E156" s="103" t="s">
        <v>27</v>
      </c>
      <c r="F156" s="164">
        <v>0.25</v>
      </c>
      <c r="G156" s="165"/>
      <c r="H156" s="165"/>
      <c r="I156" s="162"/>
      <c r="J156" s="163"/>
      <c r="K156" s="199"/>
    </row>
    <row r="157" spans="3:11" ht="13.5" thickBot="1" x14ac:dyDescent="0.25">
      <c r="C157" s="135"/>
      <c r="D157" s="97"/>
      <c r="E157" s="146"/>
      <c r="F157" s="166"/>
      <c r="G157" s="148"/>
      <c r="H157" s="148"/>
      <c r="I157" s="148"/>
      <c r="J157" s="148"/>
      <c r="K157" s="199"/>
    </row>
    <row r="158" spans="3:11" ht="13.5" hidden="1" thickBot="1" x14ac:dyDescent="0.25">
      <c r="C158" s="135"/>
      <c r="D158" s="97"/>
      <c r="E158" s="254"/>
      <c r="F158" s="167"/>
      <c r="G158" s="168"/>
      <c r="H158" s="168"/>
      <c r="I158" s="169"/>
      <c r="J158" s="170"/>
      <c r="K158" s="199"/>
    </row>
    <row r="159" spans="3:11" ht="13.5" hidden="1" thickBot="1" x14ac:dyDescent="0.25">
      <c r="C159" s="135"/>
      <c r="D159" s="97"/>
      <c r="E159" s="255"/>
      <c r="F159" s="166"/>
      <c r="G159" s="139"/>
      <c r="H159" s="139"/>
      <c r="I159" s="139"/>
      <c r="J159" s="139"/>
      <c r="K159" s="199"/>
    </row>
    <row r="160" spans="3:11" ht="13.5" hidden="1" thickBot="1" x14ac:dyDescent="0.25">
      <c r="C160" s="135"/>
      <c r="D160" s="97"/>
      <c r="E160" s="254"/>
      <c r="F160" s="166"/>
      <c r="G160" s="115"/>
      <c r="H160" s="115"/>
      <c r="I160" s="115"/>
      <c r="J160" s="115"/>
      <c r="K160" s="199"/>
    </row>
    <row r="161" spans="3:11" ht="13.5" hidden="1" thickBot="1" x14ac:dyDescent="0.25">
      <c r="C161" s="135"/>
      <c r="D161" s="97"/>
      <c r="E161" s="254"/>
      <c r="F161" s="166"/>
      <c r="G161" s="171"/>
      <c r="H161" s="171"/>
      <c r="I161" s="171"/>
      <c r="J161" s="171"/>
      <c r="K161" s="199"/>
    </row>
    <row r="162" spans="3:11" ht="13.5" thickBot="1" x14ac:dyDescent="0.25">
      <c r="C162" s="135"/>
      <c r="D162" s="97"/>
      <c r="E162" s="256"/>
      <c r="F162" s="172"/>
      <c r="G162" s="168"/>
      <c r="H162" s="168"/>
      <c r="I162" s="168"/>
      <c r="J162" s="173"/>
      <c r="K162" s="199"/>
    </row>
    <row r="163" spans="3:11" ht="13.5" thickBot="1" x14ac:dyDescent="0.25">
      <c r="C163" s="135"/>
      <c r="D163" s="257"/>
      <c r="E163" s="258" t="s">
        <v>49</v>
      </c>
      <c r="F163" s="174"/>
      <c r="G163" s="175"/>
      <c r="H163" s="175"/>
      <c r="I163" s="176"/>
      <c r="J163" s="177"/>
      <c r="K163" s="199"/>
    </row>
    <row r="164" spans="3:11" hidden="1" x14ac:dyDescent="0.2">
      <c r="C164" s="137"/>
      <c r="D164" s="243"/>
      <c r="E164" s="93"/>
      <c r="F164" s="259"/>
      <c r="G164" s="259"/>
      <c r="H164" s="259"/>
      <c r="I164" s="259"/>
      <c r="J164" s="260"/>
      <c r="K164" s="199"/>
    </row>
    <row r="165" spans="3:11" hidden="1" x14ac:dyDescent="0.2">
      <c r="C165" s="131"/>
      <c r="D165" s="217"/>
      <c r="E165" s="261"/>
      <c r="F165" s="97"/>
      <c r="G165" s="97"/>
      <c r="H165" s="97"/>
      <c r="I165" s="97"/>
      <c r="J165" s="132"/>
      <c r="K165" s="199"/>
    </row>
    <row r="166" spans="3:11" hidden="1" x14ac:dyDescent="0.2">
      <c r="C166" s="131"/>
      <c r="D166" s="217"/>
      <c r="E166" s="261"/>
      <c r="F166" s="114"/>
      <c r="G166" s="115"/>
      <c r="H166" s="115"/>
      <c r="I166" s="115"/>
      <c r="J166" s="115"/>
      <c r="K166" s="199"/>
    </row>
    <row r="167" spans="3:11" hidden="1" x14ac:dyDescent="0.2">
      <c r="C167" s="135"/>
      <c r="D167" s="193"/>
      <c r="F167" s="223"/>
      <c r="G167" s="224"/>
      <c r="H167" s="224"/>
      <c r="I167" s="224"/>
      <c r="J167" s="262"/>
      <c r="K167" s="199"/>
    </row>
    <row r="168" spans="3:11" hidden="1" x14ac:dyDescent="0.2">
      <c r="C168" s="263"/>
      <c r="E168" s="108"/>
      <c r="F168" s="223"/>
      <c r="G168" s="224"/>
      <c r="H168" s="224"/>
      <c r="I168" s="224"/>
      <c r="J168" s="224"/>
      <c r="K168" s="199"/>
    </row>
    <row r="169" spans="3:11" hidden="1" x14ac:dyDescent="0.2">
      <c r="C169" s="107"/>
      <c r="D169" s="264"/>
      <c r="J169" s="262"/>
      <c r="K169" s="87"/>
    </row>
    <row r="170" spans="3:11" hidden="1" x14ac:dyDescent="0.2">
      <c r="C170" s="263"/>
      <c r="F170" s="114"/>
      <c r="G170" s="115"/>
      <c r="H170" s="115"/>
      <c r="I170" s="115"/>
      <c r="J170" s="115"/>
      <c r="K170" s="199"/>
    </row>
    <row r="171" spans="3:11" hidden="1" x14ac:dyDescent="0.2">
      <c r="C171" s="133"/>
      <c r="D171" s="264"/>
      <c r="J171" s="262"/>
      <c r="K171" s="87"/>
    </row>
    <row r="172" spans="3:11" hidden="1" x14ac:dyDescent="0.2">
      <c r="C172" s="263"/>
      <c r="J172" s="262"/>
      <c r="K172" s="87"/>
    </row>
    <row r="173" spans="3:11" hidden="1" x14ac:dyDescent="0.2">
      <c r="C173" s="263"/>
      <c r="J173" s="262"/>
      <c r="K173" s="87"/>
    </row>
    <row r="174" spans="3:11" hidden="1" x14ac:dyDescent="0.2">
      <c r="C174" s="263"/>
      <c r="J174" s="262"/>
      <c r="K174" s="87"/>
    </row>
    <row r="175" spans="3:11" hidden="1" x14ac:dyDescent="0.2">
      <c r="C175" s="263"/>
      <c r="J175" s="262"/>
      <c r="K175" s="87"/>
    </row>
    <row r="176" spans="3:11" hidden="1" x14ac:dyDescent="0.2">
      <c r="C176" s="263"/>
      <c r="J176" s="262"/>
      <c r="K176" s="87"/>
    </row>
    <row r="177" spans="3:11" hidden="1" x14ac:dyDescent="0.2">
      <c r="C177" s="263"/>
      <c r="J177" s="262"/>
      <c r="K177" s="87"/>
    </row>
    <row r="178" spans="3:11" hidden="1" x14ac:dyDescent="0.2">
      <c r="C178" s="263"/>
      <c r="J178" s="262"/>
      <c r="K178" s="87"/>
    </row>
    <row r="179" spans="3:11" hidden="1" x14ac:dyDescent="0.2">
      <c r="C179" s="263"/>
      <c r="J179" s="262"/>
      <c r="K179" s="87"/>
    </row>
    <row r="180" spans="3:11" hidden="1" x14ac:dyDescent="0.2">
      <c r="C180" s="263"/>
      <c r="J180" s="262"/>
      <c r="K180" s="87"/>
    </row>
    <row r="181" spans="3:11" hidden="1" x14ac:dyDescent="0.2">
      <c r="C181" s="263"/>
      <c r="J181" s="262"/>
      <c r="K181" s="87"/>
    </row>
    <row r="182" spans="3:11" hidden="1" x14ac:dyDescent="0.2">
      <c r="C182" s="263"/>
      <c r="J182" s="262"/>
      <c r="K182" s="87"/>
    </row>
    <row r="183" spans="3:11" hidden="1" x14ac:dyDescent="0.2">
      <c r="C183" s="263"/>
      <c r="J183" s="262"/>
      <c r="K183" s="87"/>
    </row>
    <row r="184" spans="3:11" hidden="1" x14ac:dyDescent="0.2">
      <c r="C184" s="263"/>
      <c r="J184" s="262"/>
      <c r="K184" s="87"/>
    </row>
    <row r="185" spans="3:11" hidden="1" x14ac:dyDescent="0.2">
      <c r="C185" s="263"/>
      <c r="J185" s="262"/>
      <c r="K185" s="87"/>
    </row>
    <row r="186" spans="3:11" hidden="1" x14ac:dyDescent="0.2">
      <c r="C186" s="263"/>
      <c r="J186" s="262"/>
      <c r="K186" s="87"/>
    </row>
    <row r="187" spans="3:11" hidden="1" x14ac:dyDescent="0.2">
      <c r="C187" s="263"/>
      <c r="J187" s="262"/>
      <c r="K187" s="87"/>
    </row>
    <row r="188" spans="3:11" hidden="1" x14ac:dyDescent="0.2">
      <c r="C188" s="263"/>
      <c r="J188" s="262"/>
      <c r="K188" s="87"/>
    </row>
    <row r="189" spans="3:11" hidden="1" x14ac:dyDescent="0.2">
      <c r="C189" s="263"/>
      <c r="J189" s="262"/>
      <c r="K189" s="87"/>
    </row>
    <row r="190" spans="3:11" hidden="1" x14ac:dyDescent="0.2">
      <c r="C190" s="263"/>
      <c r="J190" s="262"/>
      <c r="K190" s="87"/>
    </row>
    <row r="191" spans="3:11" hidden="1" x14ac:dyDescent="0.2">
      <c r="C191" s="263"/>
      <c r="J191" s="262"/>
      <c r="K191" s="87"/>
    </row>
    <row r="192" spans="3:11" hidden="1" x14ac:dyDescent="0.2">
      <c r="C192" s="263"/>
      <c r="J192" s="262"/>
      <c r="K192" s="87"/>
    </row>
    <row r="193" spans="3:11" hidden="1" x14ac:dyDescent="0.2">
      <c r="C193" s="263"/>
      <c r="J193" s="262"/>
      <c r="K193" s="87"/>
    </row>
    <row r="194" spans="3:11" hidden="1" x14ac:dyDescent="0.2">
      <c r="C194" s="263"/>
      <c r="J194" s="262"/>
      <c r="K194" s="87"/>
    </row>
    <row r="195" spans="3:11" hidden="1" x14ac:dyDescent="0.2">
      <c r="C195" s="263"/>
      <c r="J195" s="262"/>
      <c r="K195" s="87"/>
    </row>
    <row r="196" spans="3:11" hidden="1" x14ac:dyDescent="0.2">
      <c r="C196" s="263"/>
      <c r="J196" s="262"/>
      <c r="K196" s="87"/>
    </row>
    <row r="197" spans="3:11" hidden="1" x14ac:dyDescent="0.2">
      <c r="C197" s="263"/>
      <c r="J197" s="262"/>
      <c r="K197" s="87"/>
    </row>
    <row r="198" spans="3:11" hidden="1" x14ac:dyDescent="0.2">
      <c r="C198" s="263"/>
      <c r="J198" s="262"/>
      <c r="K198" s="87"/>
    </row>
    <row r="199" spans="3:11" hidden="1" x14ac:dyDescent="0.2">
      <c r="C199" s="263"/>
      <c r="J199" s="262"/>
      <c r="K199" s="87"/>
    </row>
    <row r="200" spans="3:11" hidden="1" x14ac:dyDescent="0.2">
      <c r="C200" s="263"/>
      <c r="J200" s="262"/>
      <c r="K200" s="87"/>
    </row>
    <row r="201" spans="3:11" hidden="1" x14ac:dyDescent="0.2">
      <c r="C201" s="263"/>
      <c r="J201" s="262"/>
      <c r="K201" s="87"/>
    </row>
    <row r="202" spans="3:11" hidden="1" x14ac:dyDescent="0.2">
      <c r="C202" s="263"/>
      <c r="J202" s="262"/>
      <c r="K202" s="87"/>
    </row>
    <row r="203" spans="3:11" hidden="1" x14ac:dyDescent="0.2">
      <c r="C203" s="263"/>
      <c r="J203" s="262"/>
      <c r="K203" s="87"/>
    </row>
    <row r="204" spans="3:11" hidden="1" x14ac:dyDescent="0.2">
      <c r="C204" s="263"/>
      <c r="J204" s="262"/>
      <c r="K204" s="87"/>
    </row>
    <row r="205" spans="3:11" hidden="1" x14ac:dyDescent="0.2">
      <c r="C205" s="263"/>
      <c r="J205" s="262"/>
      <c r="K205" s="87"/>
    </row>
    <row r="206" spans="3:11" hidden="1" x14ac:dyDescent="0.2">
      <c r="C206" s="263"/>
      <c r="J206" s="262"/>
      <c r="K206" s="87"/>
    </row>
    <row r="207" spans="3:11" hidden="1" x14ac:dyDescent="0.2">
      <c r="C207" s="263"/>
      <c r="J207" s="262"/>
      <c r="K207" s="87"/>
    </row>
    <row r="208" spans="3:11" hidden="1" x14ac:dyDescent="0.2">
      <c r="C208" s="263"/>
      <c r="J208" s="262"/>
      <c r="K208" s="87"/>
    </row>
    <row r="209" spans="3:11" hidden="1" x14ac:dyDescent="0.2">
      <c r="C209" s="263"/>
      <c r="J209" s="262"/>
      <c r="K209" s="87"/>
    </row>
    <row r="210" spans="3:11" hidden="1" x14ac:dyDescent="0.2">
      <c r="C210" s="263"/>
      <c r="J210" s="262"/>
      <c r="K210" s="87"/>
    </row>
    <row r="211" spans="3:11" hidden="1" x14ac:dyDescent="0.2">
      <c r="C211" s="263"/>
      <c r="J211" s="262"/>
      <c r="K211" s="87"/>
    </row>
    <row r="212" spans="3:11" hidden="1" x14ac:dyDescent="0.2">
      <c r="C212" s="263"/>
      <c r="J212" s="262"/>
      <c r="K212" s="87"/>
    </row>
    <row r="213" spans="3:11" hidden="1" x14ac:dyDescent="0.2">
      <c r="C213" s="263"/>
      <c r="J213" s="262"/>
      <c r="K213" s="87"/>
    </row>
    <row r="214" spans="3:11" hidden="1" x14ac:dyDescent="0.2">
      <c r="C214" s="263"/>
      <c r="J214" s="262"/>
      <c r="K214" s="87"/>
    </row>
    <row r="215" spans="3:11" hidden="1" x14ac:dyDescent="0.2">
      <c r="C215" s="263"/>
      <c r="J215" s="262"/>
      <c r="K215" s="87"/>
    </row>
    <row r="216" spans="3:11" hidden="1" x14ac:dyDescent="0.2">
      <c r="C216" s="263"/>
      <c r="J216" s="262"/>
      <c r="K216" s="87"/>
    </row>
    <row r="217" spans="3:11" hidden="1" x14ac:dyDescent="0.2">
      <c r="C217" s="263"/>
      <c r="J217" s="262"/>
      <c r="K217" s="87"/>
    </row>
    <row r="218" spans="3:11" hidden="1" x14ac:dyDescent="0.2">
      <c r="C218" s="263"/>
      <c r="J218" s="262"/>
      <c r="K218" s="87"/>
    </row>
    <row r="219" spans="3:11" hidden="1" x14ac:dyDescent="0.2">
      <c r="C219" s="263"/>
      <c r="J219" s="262"/>
      <c r="K219" s="87"/>
    </row>
    <row r="220" spans="3:11" hidden="1" x14ac:dyDescent="0.2">
      <c r="C220" s="263"/>
      <c r="J220" s="262"/>
      <c r="K220" s="87"/>
    </row>
    <row r="221" spans="3:11" hidden="1" x14ac:dyDescent="0.2">
      <c r="C221" s="263"/>
      <c r="J221" s="262"/>
      <c r="K221" s="87"/>
    </row>
    <row r="222" spans="3:11" hidden="1" x14ac:dyDescent="0.2">
      <c r="C222" s="263"/>
      <c r="J222" s="262"/>
      <c r="K222" s="87"/>
    </row>
    <row r="223" spans="3:11" hidden="1" x14ac:dyDescent="0.2">
      <c r="C223" s="263"/>
      <c r="J223" s="262"/>
      <c r="K223" s="87"/>
    </row>
    <row r="224" spans="3:11" hidden="1" x14ac:dyDescent="0.2">
      <c r="C224" s="263"/>
      <c r="J224" s="262"/>
      <c r="K224" s="87"/>
    </row>
    <row r="225" spans="3:11" hidden="1" x14ac:dyDescent="0.2">
      <c r="C225" s="263"/>
      <c r="J225" s="262"/>
      <c r="K225" s="87"/>
    </row>
    <row r="226" spans="3:11" hidden="1" x14ac:dyDescent="0.2">
      <c r="J226" s="262"/>
      <c r="K226" s="87"/>
    </row>
    <row r="227" spans="3:11" hidden="1" x14ac:dyDescent="0.2">
      <c r="J227" s="262"/>
      <c r="K227" s="87"/>
    </row>
    <row r="228" spans="3:11" hidden="1" x14ac:dyDescent="0.2">
      <c r="J228" s="262"/>
      <c r="K228" s="87"/>
    </row>
    <row r="229" spans="3:11" hidden="1" x14ac:dyDescent="0.2">
      <c r="J229" s="262"/>
      <c r="K229" s="87"/>
    </row>
    <row r="230" spans="3:11" hidden="1" x14ac:dyDescent="0.2">
      <c r="J230" s="262"/>
      <c r="K230" s="87"/>
    </row>
    <row r="231" spans="3:11" hidden="1" x14ac:dyDescent="0.2">
      <c r="J231" s="262"/>
      <c r="K231" s="87"/>
    </row>
    <row r="232" spans="3:11" hidden="1" x14ac:dyDescent="0.2">
      <c r="J232" s="262"/>
      <c r="K232" s="87"/>
    </row>
    <row r="233" spans="3:11" hidden="1" x14ac:dyDescent="0.2">
      <c r="J233" s="262"/>
      <c r="K233" s="87"/>
    </row>
    <row r="234" spans="3:11" hidden="1" x14ac:dyDescent="0.2">
      <c r="J234" s="262"/>
      <c r="K234" s="87"/>
    </row>
    <row r="235" spans="3:11" hidden="1" x14ac:dyDescent="0.2">
      <c r="J235" s="262"/>
      <c r="K235" s="87"/>
    </row>
    <row r="236" spans="3:11" hidden="1" x14ac:dyDescent="0.2">
      <c r="F236" s="265"/>
      <c r="G236" s="94"/>
      <c r="H236" s="94"/>
      <c r="I236" s="94"/>
      <c r="J236" s="266"/>
      <c r="K236" s="199"/>
    </row>
    <row r="237" spans="3:11" hidden="1" x14ac:dyDescent="0.2">
      <c r="C237" s="193"/>
      <c r="D237" s="193"/>
      <c r="J237" s="262"/>
      <c r="K237" s="87"/>
    </row>
    <row r="238" spans="3:11" hidden="1" x14ac:dyDescent="0.2">
      <c r="J238" s="262"/>
      <c r="K238" s="87"/>
    </row>
    <row r="239" spans="3:11" hidden="1" x14ac:dyDescent="0.2">
      <c r="J239" s="262"/>
      <c r="K239" s="87"/>
    </row>
    <row r="240" spans="3:11" hidden="1" x14ac:dyDescent="0.2">
      <c r="J240" s="262"/>
      <c r="K240" s="87"/>
    </row>
    <row r="241" spans="10:11" hidden="1" x14ac:dyDescent="0.2">
      <c r="J241" s="262"/>
      <c r="K241" s="87"/>
    </row>
    <row r="242" spans="10:11" hidden="1" x14ac:dyDescent="0.2">
      <c r="J242" s="262"/>
      <c r="K242" s="87"/>
    </row>
    <row r="243" spans="10:11" hidden="1" x14ac:dyDescent="0.2">
      <c r="J243" s="262"/>
      <c r="K243" s="87"/>
    </row>
    <row r="244" spans="10:11" hidden="1" x14ac:dyDescent="0.2">
      <c r="J244" s="262"/>
      <c r="K244" s="87"/>
    </row>
    <row r="245" spans="10:11" hidden="1" x14ac:dyDescent="0.2">
      <c r="J245" s="262"/>
      <c r="K245" s="87"/>
    </row>
    <row r="246" spans="10:11" hidden="1" x14ac:dyDescent="0.2">
      <c r="J246" s="262"/>
      <c r="K246" s="87"/>
    </row>
    <row r="247" spans="10:11" hidden="1" x14ac:dyDescent="0.2">
      <c r="J247" s="262"/>
      <c r="K247" s="87"/>
    </row>
    <row r="248" spans="10:11" hidden="1" x14ac:dyDescent="0.2">
      <c r="J248" s="262"/>
      <c r="K248" s="87"/>
    </row>
    <row r="249" spans="10:11" hidden="1" x14ac:dyDescent="0.2">
      <c r="J249" s="262"/>
      <c r="K249" s="87"/>
    </row>
    <row r="250" spans="10:11" hidden="1" x14ac:dyDescent="0.2">
      <c r="J250" s="262"/>
      <c r="K250" s="87"/>
    </row>
    <row r="251" spans="10:11" hidden="1" x14ac:dyDescent="0.2">
      <c r="J251" s="262"/>
      <c r="K251" s="87"/>
    </row>
    <row r="252" spans="10:11" hidden="1" x14ac:dyDescent="0.2">
      <c r="J252" s="262"/>
      <c r="K252" s="87"/>
    </row>
    <row r="253" spans="10:11" hidden="1" x14ac:dyDescent="0.2">
      <c r="J253" s="262"/>
      <c r="K253" s="87"/>
    </row>
    <row r="254" spans="10:11" hidden="1" x14ac:dyDescent="0.2">
      <c r="J254" s="262"/>
      <c r="K254" s="87"/>
    </row>
    <row r="255" spans="10:11" hidden="1" x14ac:dyDescent="0.2">
      <c r="J255" s="262"/>
      <c r="K255" s="87"/>
    </row>
    <row r="256" spans="10:11" hidden="1" x14ac:dyDescent="0.2">
      <c r="J256" s="262"/>
      <c r="K256" s="87"/>
    </row>
    <row r="257" spans="3:12" hidden="1" x14ac:dyDescent="0.2">
      <c r="J257" s="262"/>
      <c r="K257" s="87"/>
    </row>
    <row r="258" spans="3:12" hidden="1" x14ac:dyDescent="0.2">
      <c r="J258" s="262"/>
      <c r="K258" s="87"/>
    </row>
    <row r="259" spans="3:12" hidden="1" x14ac:dyDescent="0.2">
      <c r="F259" s="265"/>
      <c r="G259" s="94"/>
      <c r="H259" s="94"/>
      <c r="I259" s="94"/>
      <c r="J259" s="266"/>
      <c r="K259" s="199"/>
    </row>
    <row r="260" spans="3:12" ht="13.5" hidden="1" thickBot="1" x14ac:dyDescent="0.25">
      <c r="C260" s="193"/>
      <c r="D260" s="193"/>
      <c r="E260" s="267"/>
      <c r="F260" s="268"/>
      <c r="G260" s="269"/>
      <c r="H260" s="269"/>
      <c r="I260" s="269"/>
      <c r="J260" s="270"/>
      <c r="K260" s="199"/>
    </row>
    <row r="261" spans="3:12" hidden="1" x14ac:dyDescent="0.2">
      <c r="C261" s="271"/>
      <c r="D261" s="271"/>
      <c r="E261" s="86"/>
      <c r="F261" s="265"/>
      <c r="G261" s="94"/>
      <c r="H261" s="94"/>
      <c r="I261" s="94"/>
      <c r="J261" s="272"/>
      <c r="K261" s="199"/>
    </row>
    <row r="262" spans="3:12" hidden="1" x14ac:dyDescent="0.2">
      <c r="C262" s="264"/>
      <c r="D262" s="264"/>
      <c r="F262" s="265"/>
      <c r="G262" s="94"/>
      <c r="H262" s="94"/>
      <c r="I262" s="94"/>
      <c r="J262" s="273"/>
      <c r="K262" s="199"/>
    </row>
    <row r="263" spans="3:12" ht="0.75" hidden="1" customHeight="1" x14ac:dyDescent="0.2">
      <c r="C263" s="193"/>
      <c r="D263" s="193"/>
      <c r="F263" s="265"/>
      <c r="G263" s="94"/>
      <c r="H263" s="94"/>
      <c r="I263" s="94"/>
      <c r="J263" s="273"/>
      <c r="K263" s="199"/>
    </row>
    <row r="264" spans="3:12" hidden="1" x14ac:dyDescent="0.2">
      <c r="C264" s="193"/>
      <c r="D264" s="193"/>
      <c r="F264" s="265"/>
      <c r="G264" s="94"/>
      <c r="H264" s="94"/>
      <c r="I264" s="94"/>
      <c r="J264" s="273"/>
      <c r="K264" s="199"/>
    </row>
    <row r="265" spans="3:12" hidden="1" x14ac:dyDescent="0.2">
      <c r="C265" s="193"/>
      <c r="D265" s="193"/>
      <c r="F265" s="265"/>
      <c r="G265" s="94"/>
      <c r="H265" s="94"/>
      <c r="I265" s="94"/>
      <c r="J265" s="273"/>
      <c r="K265" s="199"/>
      <c r="L265" s="274"/>
    </row>
    <row r="266" spans="3:12" hidden="1" x14ac:dyDescent="0.2">
      <c r="C266" s="193"/>
      <c r="D266" s="193"/>
      <c r="E266" s="86"/>
      <c r="F266" s="265"/>
      <c r="G266" s="94"/>
      <c r="H266" s="94"/>
      <c r="I266" s="94"/>
      <c r="J266" s="275"/>
      <c r="K266" s="199"/>
      <c r="L266" s="274"/>
    </row>
    <row r="267" spans="3:12" hidden="1" x14ac:dyDescent="0.2">
      <c r="C267" s="193"/>
      <c r="D267" s="193"/>
      <c r="E267" s="86"/>
      <c r="F267" s="265"/>
      <c r="G267" s="94"/>
      <c r="H267" s="94"/>
      <c r="I267" s="94"/>
      <c r="J267" s="275"/>
      <c r="K267" s="199"/>
      <c r="L267" s="274"/>
    </row>
    <row r="268" spans="3:12" hidden="1" x14ac:dyDescent="0.2">
      <c r="C268" s="193"/>
      <c r="D268" s="193"/>
      <c r="E268" s="86"/>
      <c r="F268" s="265"/>
      <c r="G268" s="94"/>
      <c r="H268" s="94"/>
      <c r="I268" s="94"/>
      <c r="J268" s="276"/>
      <c r="K268" s="199"/>
      <c r="L268" s="274"/>
    </row>
    <row r="269" spans="3:12" ht="13.5" hidden="1" customHeight="1" thickBot="1" x14ac:dyDescent="0.25">
      <c r="C269" s="193"/>
      <c r="D269" s="193"/>
      <c r="E269" s="86"/>
      <c r="F269" s="265"/>
      <c r="G269" s="94"/>
      <c r="H269" s="94"/>
      <c r="I269" s="94"/>
      <c r="J269" s="277"/>
      <c r="K269" s="199"/>
      <c r="L269" s="274"/>
    </row>
    <row r="270" spans="3:12" hidden="1" x14ac:dyDescent="0.2">
      <c r="C270" s="264"/>
      <c r="D270" s="264"/>
      <c r="F270" s="265"/>
      <c r="G270" s="94"/>
      <c r="H270" s="94"/>
      <c r="I270" s="94"/>
      <c r="J270" s="278"/>
      <c r="K270" s="199"/>
    </row>
    <row r="271" spans="3:12" hidden="1" x14ac:dyDescent="0.2">
      <c r="C271" s="193"/>
      <c r="D271" s="193"/>
      <c r="E271" s="86"/>
      <c r="F271" s="265"/>
      <c r="G271" s="94"/>
      <c r="H271" s="262"/>
      <c r="I271" s="94"/>
      <c r="J271" s="275"/>
      <c r="K271" s="199"/>
    </row>
    <row r="272" spans="3:12" hidden="1" x14ac:dyDescent="0.2">
      <c r="C272" s="264"/>
      <c r="D272" s="264"/>
      <c r="F272" s="265"/>
      <c r="G272" s="94"/>
      <c r="H272" s="94"/>
      <c r="I272" s="94"/>
      <c r="J272" s="273"/>
      <c r="K272" s="199"/>
    </row>
    <row r="273" spans="3:11" hidden="1" x14ac:dyDescent="0.2">
      <c r="C273" s="193"/>
      <c r="D273" s="193"/>
      <c r="F273" s="265"/>
      <c r="G273" s="94"/>
      <c r="H273" s="94"/>
      <c r="I273" s="94"/>
      <c r="J273" s="273"/>
      <c r="K273" s="199"/>
    </row>
    <row r="274" spans="3:11" hidden="1" x14ac:dyDescent="0.2">
      <c r="C274" s="193"/>
      <c r="D274" s="193"/>
      <c r="F274" s="265"/>
      <c r="G274" s="94"/>
      <c r="H274" s="94"/>
      <c r="I274" s="94"/>
      <c r="J274" s="273"/>
      <c r="K274" s="199"/>
    </row>
    <row r="275" spans="3:11" hidden="1" x14ac:dyDescent="0.2">
      <c r="C275" s="193"/>
      <c r="D275" s="193"/>
      <c r="F275" s="265"/>
      <c r="G275" s="94"/>
      <c r="I275" s="94"/>
      <c r="J275" s="273"/>
      <c r="K275" s="199"/>
    </row>
    <row r="276" spans="3:11" hidden="1" x14ac:dyDescent="0.2">
      <c r="C276" s="193"/>
      <c r="D276" s="193"/>
      <c r="F276" s="265"/>
      <c r="G276" s="94"/>
      <c r="H276" s="94"/>
      <c r="I276" s="94"/>
      <c r="J276" s="273"/>
      <c r="K276" s="199"/>
    </row>
    <row r="277" spans="3:11" hidden="1" x14ac:dyDescent="0.2">
      <c r="C277" s="193"/>
      <c r="D277" s="193"/>
      <c r="E277" s="86"/>
      <c r="F277" s="265"/>
      <c r="G277" s="94"/>
      <c r="H277" s="94"/>
      <c r="I277" s="94"/>
      <c r="J277" s="276"/>
      <c r="K277" s="199"/>
    </row>
    <row r="278" spans="3:11" hidden="1" x14ac:dyDescent="0.2">
      <c r="C278" s="193"/>
      <c r="D278" s="193"/>
      <c r="F278" s="265"/>
      <c r="G278" s="94"/>
      <c r="H278" s="94"/>
      <c r="I278" s="94"/>
      <c r="J278" s="266"/>
      <c r="K278" s="199"/>
    </row>
    <row r="279" spans="3:11" hidden="1" x14ac:dyDescent="0.2">
      <c r="C279" s="193"/>
      <c r="D279" s="193"/>
      <c r="E279" s="86"/>
      <c r="F279" s="265"/>
      <c r="G279" s="94"/>
      <c r="H279" s="94"/>
      <c r="I279" s="94"/>
      <c r="J279" s="275"/>
      <c r="K279" s="199"/>
    </row>
    <row r="280" spans="3:11" hidden="1" x14ac:dyDescent="0.2">
      <c r="C280" s="264"/>
      <c r="D280" s="264"/>
      <c r="F280" s="265"/>
      <c r="G280" s="94"/>
      <c r="H280" s="94"/>
      <c r="I280" s="94"/>
      <c r="J280" s="273"/>
      <c r="K280" s="199"/>
    </row>
    <row r="281" spans="3:11" hidden="1" x14ac:dyDescent="0.2">
      <c r="C281" s="193"/>
      <c r="D281" s="193"/>
      <c r="F281" s="265"/>
      <c r="G281" s="94"/>
      <c r="H281" s="94"/>
      <c r="I281" s="94"/>
      <c r="J281" s="273"/>
      <c r="K281" s="199"/>
    </row>
    <row r="282" spans="3:11" hidden="1" x14ac:dyDescent="0.2">
      <c r="C282" s="193"/>
      <c r="D282" s="193"/>
      <c r="F282" s="265"/>
      <c r="G282" s="94"/>
      <c r="H282" s="94"/>
      <c r="I282" s="94"/>
      <c r="J282" s="273"/>
      <c r="K282" s="199"/>
    </row>
    <row r="283" spans="3:11" hidden="1" x14ac:dyDescent="0.2">
      <c r="C283" s="193"/>
      <c r="D283" s="193"/>
      <c r="F283" s="265"/>
      <c r="G283" s="94"/>
      <c r="I283" s="94"/>
      <c r="J283" s="273"/>
      <c r="K283" s="199"/>
    </row>
    <row r="284" spans="3:11" hidden="1" x14ac:dyDescent="0.2">
      <c r="C284" s="193"/>
      <c r="D284" s="193"/>
      <c r="F284" s="265"/>
      <c r="G284" s="94"/>
      <c r="H284" s="94"/>
      <c r="I284" s="94"/>
      <c r="J284" s="266"/>
      <c r="K284" s="199"/>
    </row>
    <row r="285" spans="3:11" hidden="1" x14ac:dyDescent="0.2">
      <c r="C285" s="193"/>
      <c r="D285" s="193"/>
      <c r="E285" s="86"/>
      <c r="F285" s="265"/>
      <c r="G285" s="94"/>
      <c r="H285" s="94"/>
      <c r="I285" s="94"/>
      <c r="J285" s="276"/>
      <c r="K285" s="199"/>
    </row>
    <row r="286" spans="3:11" hidden="1" x14ac:dyDescent="0.2">
      <c r="C286" s="193"/>
      <c r="D286" s="193"/>
      <c r="F286" s="265"/>
      <c r="G286" s="94"/>
      <c r="H286" s="94"/>
      <c r="I286" s="94"/>
      <c r="J286" s="266" t="s">
        <v>17</v>
      </c>
      <c r="K286" s="199"/>
    </row>
    <row r="287" spans="3:11" ht="13.5" hidden="1" thickBot="1" x14ac:dyDescent="0.25">
      <c r="C287" s="193"/>
      <c r="D287" s="193"/>
      <c r="E287" s="279"/>
      <c r="F287" s="280"/>
      <c r="G287" s="281"/>
      <c r="H287" s="281"/>
      <c r="I287" s="281"/>
      <c r="J287" s="282">
        <f>J289+J305</f>
        <v>33.9</v>
      </c>
      <c r="K287" s="199"/>
    </row>
    <row r="288" spans="3:11" ht="13.5" hidden="1" thickBot="1" x14ac:dyDescent="0.25">
      <c r="C288" s="157"/>
      <c r="D288" s="283"/>
      <c r="E288" s="108"/>
      <c r="F288" s="223"/>
      <c r="G288" s="224"/>
      <c r="H288" s="224"/>
      <c r="I288" s="224"/>
      <c r="J288" s="224"/>
      <c r="K288" s="199"/>
    </row>
    <row r="289" spans="3:11" hidden="1" x14ac:dyDescent="0.2">
      <c r="C289" s="107"/>
      <c r="D289" s="197"/>
      <c r="E289" s="284"/>
      <c r="F289" s="203"/>
      <c r="G289" s="204"/>
      <c r="H289" s="204"/>
      <c r="I289" s="205"/>
      <c r="J289" s="205">
        <f>G289*H289</f>
        <v>0</v>
      </c>
      <c r="K289" s="199"/>
    </row>
    <row r="290" spans="3:11" hidden="1" x14ac:dyDescent="0.2">
      <c r="C290" s="227"/>
      <c r="D290" s="228"/>
      <c r="E290" s="261"/>
      <c r="F290" s="114"/>
      <c r="G290" s="115"/>
      <c r="I290" s="115"/>
      <c r="J290" s="115">
        <f>G290*I290</f>
        <v>0</v>
      </c>
      <c r="K290" s="199"/>
    </row>
    <row r="291" spans="3:11" hidden="1" x14ac:dyDescent="0.2">
      <c r="C291" s="135"/>
      <c r="D291" s="212"/>
      <c r="E291" s="261"/>
      <c r="F291" s="114"/>
      <c r="G291" s="115"/>
      <c r="H291" s="115"/>
      <c r="I291" s="115"/>
      <c r="J291" s="115">
        <f>SUM(J290)*0.7</f>
        <v>0</v>
      </c>
      <c r="K291" s="199"/>
    </row>
    <row r="292" spans="3:11" hidden="1" x14ac:dyDescent="0.2">
      <c r="C292" s="135"/>
      <c r="D292" s="212"/>
      <c r="E292" s="261"/>
      <c r="F292" s="114"/>
      <c r="G292" s="115"/>
      <c r="H292" s="115"/>
      <c r="I292" s="115"/>
      <c r="J292" s="115">
        <f>G292*H292</f>
        <v>0</v>
      </c>
      <c r="K292" s="199"/>
    </row>
    <row r="293" spans="3:11" hidden="1" x14ac:dyDescent="0.2">
      <c r="C293" s="135"/>
      <c r="D293" s="212"/>
      <c r="E293" s="261"/>
      <c r="F293" s="114"/>
      <c r="G293" s="115"/>
      <c r="H293" s="115"/>
      <c r="I293" s="115"/>
      <c r="J293" s="115">
        <f>G293*H293</f>
        <v>0</v>
      </c>
      <c r="K293" s="199"/>
    </row>
    <row r="294" spans="3:11" hidden="1" x14ac:dyDescent="0.2">
      <c r="C294" s="135"/>
      <c r="D294" s="212"/>
      <c r="E294" s="261"/>
      <c r="F294" s="114"/>
      <c r="G294" s="115"/>
      <c r="H294" s="115"/>
      <c r="I294" s="115"/>
      <c r="J294" s="115">
        <f>G294*H294</f>
        <v>0</v>
      </c>
      <c r="K294" s="199"/>
    </row>
    <row r="295" spans="3:11" hidden="1" x14ac:dyDescent="0.2">
      <c r="C295" s="135"/>
      <c r="D295" s="212"/>
      <c r="E295" s="261"/>
      <c r="F295" s="114"/>
      <c r="G295" s="115"/>
      <c r="H295" s="115"/>
      <c r="I295" s="115"/>
      <c r="J295" s="115">
        <f>G295*H295</f>
        <v>0</v>
      </c>
      <c r="K295" s="199"/>
    </row>
    <row r="296" spans="3:11" hidden="1" x14ac:dyDescent="0.2">
      <c r="C296" s="135"/>
      <c r="D296" s="212"/>
      <c r="E296" s="261"/>
      <c r="F296" s="114"/>
      <c r="G296" s="115"/>
      <c r="H296" s="97"/>
      <c r="I296" s="115"/>
      <c r="J296" s="115">
        <f>G296*I296</f>
        <v>0</v>
      </c>
      <c r="K296" s="199"/>
    </row>
    <row r="297" spans="3:11" hidden="1" x14ac:dyDescent="0.2">
      <c r="C297" s="135"/>
      <c r="D297" s="212"/>
      <c r="E297" s="261"/>
      <c r="F297" s="114"/>
      <c r="G297" s="115"/>
      <c r="I297" s="115"/>
      <c r="J297" s="115">
        <f>G297*I297</f>
        <v>0</v>
      </c>
      <c r="K297" s="199"/>
    </row>
    <row r="298" spans="3:11" hidden="1" x14ac:dyDescent="0.2">
      <c r="C298" s="135"/>
      <c r="D298" s="212"/>
      <c r="E298" s="261"/>
      <c r="F298" s="114"/>
      <c r="G298" s="115"/>
      <c r="H298" s="115"/>
      <c r="I298" s="115"/>
      <c r="J298" s="115">
        <f>SUM(J296:J297)*1.2</f>
        <v>0</v>
      </c>
      <c r="K298" s="199"/>
    </row>
    <row r="299" spans="3:11" hidden="1" x14ac:dyDescent="0.2">
      <c r="C299" s="135"/>
      <c r="D299" s="212"/>
      <c r="E299" s="261"/>
      <c r="F299" s="114"/>
      <c r="G299" s="115"/>
      <c r="H299" s="115"/>
      <c r="I299" s="115"/>
      <c r="J299" s="115">
        <f>G299*H299</f>
        <v>0</v>
      </c>
      <c r="K299" s="199"/>
    </row>
    <row r="300" spans="3:11" hidden="1" x14ac:dyDescent="0.2">
      <c r="C300" s="135"/>
      <c r="D300" s="212"/>
      <c r="E300" s="261"/>
      <c r="F300" s="114"/>
      <c r="G300" s="115"/>
      <c r="H300" s="115"/>
      <c r="I300" s="115"/>
      <c r="J300" s="115">
        <f>G300*H300</f>
        <v>0</v>
      </c>
      <c r="K300" s="199"/>
    </row>
    <row r="301" spans="3:11" hidden="1" x14ac:dyDescent="0.2">
      <c r="C301" s="135"/>
      <c r="D301" s="212"/>
      <c r="E301" s="261"/>
      <c r="F301" s="114"/>
      <c r="G301" s="115"/>
      <c r="I301" s="115"/>
      <c r="J301" s="115">
        <f>G301*I301</f>
        <v>0</v>
      </c>
      <c r="K301" s="199"/>
    </row>
    <row r="302" spans="3:11" hidden="1" x14ac:dyDescent="0.2">
      <c r="C302" s="135"/>
      <c r="D302" s="212"/>
      <c r="E302" s="261"/>
      <c r="F302" s="114"/>
      <c r="G302" s="115"/>
      <c r="H302" s="115"/>
      <c r="I302" s="115"/>
      <c r="J302" s="115">
        <f>SUM(J301)*1.2</f>
        <v>0</v>
      </c>
      <c r="K302" s="199"/>
    </row>
    <row r="303" spans="3:11" hidden="1" x14ac:dyDescent="0.2">
      <c r="C303" s="135"/>
      <c r="D303" s="212"/>
      <c r="E303" s="134"/>
      <c r="F303" s="114"/>
      <c r="G303" s="115"/>
      <c r="H303" s="115"/>
      <c r="I303" s="115"/>
      <c r="J303" s="123">
        <f>SUM(J290:J302)</f>
        <v>0</v>
      </c>
      <c r="K303" s="199"/>
    </row>
    <row r="304" spans="3:11" hidden="1" x14ac:dyDescent="0.2">
      <c r="C304" s="135"/>
      <c r="D304" s="212"/>
      <c r="E304" s="261"/>
      <c r="F304" s="114"/>
      <c r="G304" s="115"/>
      <c r="H304" s="115"/>
      <c r="I304" s="115"/>
      <c r="J304" s="115"/>
      <c r="K304" s="199"/>
    </row>
    <row r="305" spans="3:11" hidden="1" x14ac:dyDescent="0.2">
      <c r="C305" s="135"/>
      <c r="D305" s="212"/>
      <c r="E305" s="284" t="s">
        <v>102</v>
      </c>
      <c r="F305" s="203" t="s">
        <v>90</v>
      </c>
      <c r="G305" s="204">
        <v>7</v>
      </c>
      <c r="H305" s="204">
        <f>J308</f>
        <v>3.3879999999999999</v>
      </c>
      <c r="I305" s="204"/>
      <c r="J305" s="205">
        <v>33.9</v>
      </c>
      <c r="K305" s="199"/>
    </row>
    <row r="306" spans="3:11" hidden="1" x14ac:dyDescent="0.2">
      <c r="C306" s="227" t="s">
        <v>331</v>
      </c>
      <c r="D306" s="228"/>
      <c r="E306" s="261" t="s">
        <v>86</v>
      </c>
      <c r="F306" s="114" t="s">
        <v>91</v>
      </c>
      <c r="G306" s="115">
        <v>1</v>
      </c>
      <c r="I306" s="115">
        <v>1.54</v>
      </c>
      <c r="J306" s="115">
        <f>G306*I306</f>
        <v>1.54</v>
      </c>
      <c r="K306" s="199"/>
    </row>
    <row r="307" spans="3:11" hidden="1" x14ac:dyDescent="0.2">
      <c r="C307" s="135" t="s">
        <v>332</v>
      </c>
      <c r="D307" s="212"/>
      <c r="E307" s="261" t="s">
        <v>88</v>
      </c>
      <c r="F307" s="114" t="s">
        <v>92</v>
      </c>
      <c r="G307" s="115">
        <v>120</v>
      </c>
      <c r="H307" s="115"/>
      <c r="I307" s="115"/>
      <c r="J307" s="115">
        <f>SUM(J306)*1.2</f>
        <v>1.8479999999999999</v>
      </c>
      <c r="K307" s="199"/>
    </row>
    <row r="308" spans="3:11" hidden="1" x14ac:dyDescent="0.2">
      <c r="C308" s="135" t="s">
        <v>333</v>
      </c>
      <c r="D308" s="212"/>
      <c r="E308" s="134" t="s">
        <v>334</v>
      </c>
      <c r="F308" s="114"/>
      <c r="G308" s="115"/>
      <c r="H308" s="115"/>
      <c r="I308" s="115"/>
      <c r="J308" s="123">
        <f>SUM(J306:J307)</f>
        <v>3.3879999999999999</v>
      </c>
      <c r="K308" s="199"/>
    </row>
    <row r="309" spans="3:11" hidden="1" x14ac:dyDescent="0.2">
      <c r="C309" s="135"/>
      <c r="D309" s="214"/>
      <c r="E309" s="285"/>
      <c r="F309" s="209"/>
      <c r="G309" s="171"/>
      <c r="H309" s="171"/>
      <c r="I309" s="171"/>
      <c r="J309" s="210"/>
      <c r="K309" s="199"/>
    </row>
    <row r="310" spans="3:11" hidden="1" x14ac:dyDescent="0.2">
      <c r="C310" s="286"/>
      <c r="D310" s="214"/>
      <c r="E310" s="285"/>
      <c r="F310" s="209"/>
      <c r="G310" s="171"/>
      <c r="H310" s="171"/>
      <c r="I310" s="171"/>
      <c r="J310" s="210"/>
      <c r="K310" s="199"/>
    </row>
    <row r="311" spans="3:11" ht="13.5" hidden="1" thickBot="1" x14ac:dyDescent="0.25">
      <c r="C311" s="286"/>
      <c r="D311" s="193"/>
      <c r="E311" s="103" t="s">
        <v>80</v>
      </c>
      <c r="F311" s="287"/>
      <c r="G311" s="288"/>
      <c r="H311" s="288"/>
      <c r="I311" s="288"/>
      <c r="J311" s="289">
        <v>14274.29</v>
      </c>
      <c r="K311" s="199"/>
    </row>
    <row r="312" spans="3:11" ht="13.5" hidden="1" thickBot="1" x14ac:dyDescent="0.25">
      <c r="C312" s="102">
        <v>50</v>
      </c>
      <c r="D312" s="283"/>
      <c r="E312" s="88"/>
      <c r="F312" s="147"/>
      <c r="G312" s="148"/>
      <c r="H312" s="148"/>
      <c r="I312" s="148"/>
      <c r="J312" s="148"/>
      <c r="K312" s="199"/>
    </row>
    <row r="313" spans="3:11" hidden="1" x14ac:dyDescent="0.2">
      <c r="C313" s="145"/>
      <c r="D313" s="193"/>
      <c r="E313" s="284" t="s">
        <v>0</v>
      </c>
      <c r="F313" s="290"/>
      <c r="G313" s="205"/>
      <c r="H313" s="205"/>
      <c r="I313" s="205"/>
      <c r="J313" s="205">
        <v>3713.09</v>
      </c>
      <c r="K313" s="199"/>
    </row>
    <row r="314" spans="3:11" hidden="1" x14ac:dyDescent="0.2">
      <c r="C314" s="227" t="s">
        <v>150</v>
      </c>
      <c r="D314" s="291"/>
      <c r="E314" s="84"/>
      <c r="F314" s="209"/>
      <c r="G314" s="171"/>
      <c r="H314" s="171"/>
      <c r="I314" s="171"/>
      <c r="J314" s="171"/>
      <c r="K314" s="199"/>
    </row>
    <row r="315" spans="3:11" hidden="1" x14ac:dyDescent="0.2">
      <c r="C315" s="286"/>
      <c r="D315" s="214"/>
      <c r="E315" s="134" t="s">
        <v>56</v>
      </c>
      <c r="F315" s="98"/>
      <c r="G315" s="123"/>
      <c r="H315" s="123"/>
      <c r="I315" s="123"/>
      <c r="J315" s="123"/>
      <c r="K315" s="199"/>
    </row>
    <row r="316" spans="3:11" hidden="1" x14ac:dyDescent="0.2">
      <c r="C316" s="133" t="s">
        <v>151</v>
      </c>
      <c r="D316" s="197"/>
      <c r="E316" s="108"/>
      <c r="F316" s="223"/>
      <c r="G316" s="224"/>
      <c r="H316" s="224"/>
      <c r="I316" s="224"/>
      <c r="J316" s="224"/>
      <c r="K316" s="199"/>
    </row>
    <row r="317" spans="3:11" hidden="1" x14ac:dyDescent="0.2">
      <c r="C317" s="107"/>
      <c r="D317" s="197"/>
      <c r="E317" s="134" t="s">
        <v>103</v>
      </c>
      <c r="F317" s="114" t="s">
        <v>90</v>
      </c>
      <c r="G317" s="115">
        <v>5</v>
      </c>
      <c r="H317" s="115">
        <f>J320</f>
        <v>9.9268399999999986</v>
      </c>
      <c r="I317" s="123"/>
      <c r="J317" s="123">
        <v>49.65</v>
      </c>
      <c r="K317" s="199"/>
    </row>
    <row r="318" spans="3:11" hidden="1" x14ac:dyDescent="0.2">
      <c r="C318" s="133" t="s">
        <v>153</v>
      </c>
      <c r="D318" s="222"/>
      <c r="E318" s="261" t="s">
        <v>86</v>
      </c>
      <c r="F318" s="114" t="s">
        <v>91</v>
      </c>
      <c r="G318" s="115">
        <v>2.93</v>
      </c>
      <c r="I318" s="115">
        <v>1.54</v>
      </c>
      <c r="J318" s="115">
        <f>G318*I318</f>
        <v>4.5122</v>
      </c>
      <c r="K318" s="199"/>
    </row>
    <row r="319" spans="3:11" hidden="1" x14ac:dyDescent="0.2">
      <c r="C319" s="135" t="s">
        <v>152</v>
      </c>
      <c r="D319" s="212"/>
      <c r="E319" s="261" t="s">
        <v>88</v>
      </c>
      <c r="F319" s="114" t="s">
        <v>92</v>
      </c>
      <c r="G319" s="115">
        <v>120</v>
      </c>
      <c r="H319" s="115"/>
      <c r="I319" s="115"/>
      <c r="J319" s="115">
        <f>SUM(J318)*1.2</f>
        <v>5.4146399999999995</v>
      </c>
      <c r="K319" s="199"/>
    </row>
    <row r="320" spans="3:11" hidden="1" x14ac:dyDescent="0.2">
      <c r="C320" s="135" t="s">
        <v>154</v>
      </c>
      <c r="D320" s="212"/>
      <c r="E320" s="134" t="s">
        <v>187</v>
      </c>
      <c r="F320" s="114"/>
      <c r="G320" s="115"/>
      <c r="H320" s="115"/>
      <c r="I320" s="115"/>
      <c r="J320" s="123">
        <f>SUM(J318:J319)</f>
        <v>9.9268399999999986</v>
      </c>
      <c r="K320" s="199"/>
    </row>
    <row r="321" spans="3:11" hidden="1" x14ac:dyDescent="0.2">
      <c r="C321" s="135"/>
      <c r="D321" s="212"/>
      <c r="E321" s="261"/>
      <c r="F321" s="114"/>
      <c r="G321" s="115"/>
      <c r="H321" s="115"/>
      <c r="I321" s="115"/>
      <c r="J321" s="115"/>
      <c r="K321" s="199"/>
    </row>
    <row r="322" spans="3:11" hidden="1" x14ac:dyDescent="0.2">
      <c r="C322" s="135"/>
      <c r="D322" s="212"/>
      <c r="E322" s="134" t="s">
        <v>104</v>
      </c>
      <c r="F322" s="114" t="s">
        <v>90</v>
      </c>
      <c r="G322" s="115">
        <v>3</v>
      </c>
      <c r="H322" s="115">
        <f>J326</f>
        <v>8.9628000000000014</v>
      </c>
      <c r="I322" s="115"/>
      <c r="J322" s="123">
        <v>26.88</v>
      </c>
      <c r="K322" s="199"/>
    </row>
    <row r="323" spans="3:11" hidden="1" x14ac:dyDescent="0.2">
      <c r="C323" s="133" t="s">
        <v>155</v>
      </c>
      <c r="D323" s="222"/>
      <c r="E323" s="261" t="s">
        <v>85</v>
      </c>
      <c r="F323" s="114" t="s">
        <v>91</v>
      </c>
      <c r="G323" s="115">
        <v>0.35</v>
      </c>
      <c r="H323" s="97"/>
      <c r="I323" s="115">
        <v>2.4</v>
      </c>
      <c r="J323" s="115">
        <f>G323*I323</f>
        <v>0.84</v>
      </c>
      <c r="K323" s="199"/>
    </row>
    <row r="324" spans="3:11" hidden="1" x14ac:dyDescent="0.2">
      <c r="C324" s="135" t="s">
        <v>156</v>
      </c>
      <c r="D324" s="212"/>
      <c r="E324" s="261" t="s">
        <v>86</v>
      </c>
      <c r="F324" s="114" t="s">
        <v>91</v>
      </c>
      <c r="G324" s="115">
        <v>2.1</v>
      </c>
      <c r="I324" s="115">
        <v>1.54</v>
      </c>
      <c r="J324" s="115">
        <f>G324*I324</f>
        <v>3.2340000000000004</v>
      </c>
      <c r="K324" s="199"/>
    </row>
    <row r="325" spans="3:11" hidden="1" x14ac:dyDescent="0.2">
      <c r="C325" s="135" t="s">
        <v>157</v>
      </c>
      <c r="D325" s="212"/>
      <c r="E325" s="261" t="s">
        <v>88</v>
      </c>
      <c r="F325" s="114" t="s">
        <v>92</v>
      </c>
      <c r="G325" s="115">
        <v>120</v>
      </c>
      <c r="H325" s="115"/>
      <c r="I325" s="115"/>
      <c r="J325" s="115">
        <f>SUM(J323:J324)*1.2</f>
        <v>4.8888000000000007</v>
      </c>
      <c r="K325" s="199"/>
    </row>
    <row r="326" spans="3:11" hidden="1" x14ac:dyDescent="0.2">
      <c r="C326" s="135" t="s">
        <v>158</v>
      </c>
      <c r="D326" s="212"/>
      <c r="E326" s="134" t="s">
        <v>186</v>
      </c>
      <c r="F326" s="114"/>
      <c r="G326" s="115"/>
      <c r="H326" s="115"/>
      <c r="I326" s="115"/>
      <c r="J326" s="123">
        <f>SUM(J323:J325)</f>
        <v>8.9628000000000014</v>
      </c>
      <c r="K326" s="199"/>
    </row>
    <row r="327" spans="3:11" hidden="1" x14ac:dyDescent="0.2">
      <c r="C327" s="135"/>
      <c r="D327" s="212"/>
      <c r="E327" s="261"/>
      <c r="F327" s="114"/>
      <c r="G327" s="115"/>
      <c r="H327" s="115"/>
      <c r="I327" s="115"/>
      <c r="J327" s="115"/>
      <c r="K327" s="199"/>
    </row>
    <row r="328" spans="3:11" hidden="1" x14ac:dyDescent="0.2">
      <c r="C328" s="135"/>
      <c r="D328" s="212"/>
      <c r="E328" s="134" t="s">
        <v>21</v>
      </c>
      <c r="F328" s="114" t="s">
        <v>79</v>
      </c>
      <c r="G328" s="115">
        <v>237</v>
      </c>
      <c r="H328" s="115">
        <f>J331</f>
        <v>0.50819999999999999</v>
      </c>
      <c r="I328" s="115"/>
      <c r="J328" s="123">
        <v>120.87</v>
      </c>
      <c r="K328" s="199"/>
    </row>
    <row r="329" spans="3:11" hidden="1" x14ac:dyDescent="0.2">
      <c r="C329" s="133" t="s">
        <v>159</v>
      </c>
      <c r="D329" s="222"/>
      <c r="E329" s="261" t="s">
        <v>86</v>
      </c>
      <c r="F329" s="114" t="s">
        <v>91</v>
      </c>
      <c r="G329" s="115">
        <v>0.15</v>
      </c>
      <c r="I329" s="115">
        <v>1.54</v>
      </c>
      <c r="J329" s="115">
        <f>G329*I329</f>
        <v>0.23099999999999998</v>
      </c>
      <c r="K329" s="199"/>
    </row>
    <row r="330" spans="3:11" hidden="1" x14ac:dyDescent="0.2">
      <c r="C330" s="135" t="s">
        <v>160</v>
      </c>
      <c r="D330" s="212"/>
      <c r="E330" s="261" t="s">
        <v>88</v>
      </c>
      <c r="F330" s="114" t="s">
        <v>92</v>
      </c>
      <c r="G330" s="115">
        <v>120</v>
      </c>
      <c r="H330" s="115"/>
      <c r="I330" s="115"/>
      <c r="J330" s="115">
        <f>SUM(J329)*1.2</f>
        <v>0.27719999999999995</v>
      </c>
      <c r="K330" s="199"/>
    </row>
    <row r="331" spans="3:11" hidden="1" x14ac:dyDescent="0.2">
      <c r="C331" s="135" t="s">
        <v>161</v>
      </c>
      <c r="D331" s="212"/>
      <c r="E331" s="134" t="s">
        <v>183</v>
      </c>
      <c r="F331" s="114"/>
      <c r="G331" s="115"/>
      <c r="H331" s="115"/>
      <c r="I331" s="115"/>
      <c r="J331" s="123">
        <f>SUM(J329:J330)</f>
        <v>0.50819999999999999</v>
      </c>
      <c r="K331" s="199"/>
    </row>
    <row r="332" spans="3:11" hidden="1" x14ac:dyDescent="0.2">
      <c r="C332" s="135"/>
      <c r="D332" s="212"/>
      <c r="E332" s="261"/>
      <c r="F332" s="114"/>
      <c r="G332" s="115"/>
      <c r="H332" s="115"/>
      <c r="I332" s="115"/>
      <c r="J332" s="115"/>
      <c r="K332" s="199"/>
    </row>
    <row r="333" spans="3:11" hidden="1" x14ac:dyDescent="0.2">
      <c r="C333" s="135"/>
      <c r="D333" s="212"/>
      <c r="E333" s="261"/>
      <c r="F333" s="97"/>
      <c r="G333" s="97"/>
      <c r="H333" s="97"/>
      <c r="I333" s="97"/>
      <c r="J333" s="132"/>
      <c r="K333" s="199"/>
    </row>
    <row r="334" spans="3:11" hidden="1" x14ac:dyDescent="0.2">
      <c r="C334" s="131"/>
      <c r="D334" s="217"/>
      <c r="E334" s="134"/>
      <c r="F334" s="98"/>
      <c r="G334" s="123"/>
      <c r="H334" s="123"/>
      <c r="I334" s="123"/>
      <c r="J334" s="123"/>
      <c r="K334" s="199"/>
    </row>
    <row r="335" spans="3:11" hidden="1" x14ac:dyDescent="0.2">
      <c r="C335" s="133"/>
      <c r="D335" s="222"/>
      <c r="E335" s="134" t="s">
        <v>13</v>
      </c>
      <c r="F335" s="114" t="s">
        <v>79</v>
      </c>
      <c r="G335" s="115">
        <v>25</v>
      </c>
      <c r="H335" s="132">
        <f>J344</f>
        <v>30.667400000000001</v>
      </c>
      <c r="I335" s="115"/>
      <c r="J335" s="123">
        <v>766.75</v>
      </c>
      <c r="K335" s="199"/>
    </row>
    <row r="336" spans="3:11" hidden="1" x14ac:dyDescent="0.2">
      <c r="C336" s="133" t="s">
        <v>162</v>
      </c>
      <c r="D336" s="222"/>
      <c r="E336" s="261" t="s">
        <v>105</v>
      </c>
      <c r="F336" s="114" t="s">
        <v>78</v>
      </c>
      <c r="G336" s="115">
        <v>1.8</v>
      </c>
      <c r="H336" s="115">
        <v>7.04</v>
      </c>
      <c r="I336" s="115"/>
      <c r="J336" s="115">
        <f>G336*H336</f>
        <v>12.672000000000001</v>
      </c>
      <c r="K336" s="199"/>
    </row>
    <row r="337" spans="3:11" hidden="1" x14ac:dyDescent="0.2">
      <c r="C337" s="135" t="s">
        <v>163</v>
      </c>
      <c r="D337" s="212"/>
      <c r="E337" s="261" t="s">
        <v>106</v>
      </c>
      <c r="F337" s="114" t="s">
        <v>78</v>
      </c>
      <c r="G337" s="115">
        <v>1.2</v>
      </c>
      <c r="H337" s="115">
        <v>2.97</v>
      </c>
      <c r="I337" s="115"/>
      <c r="J337" s="115">
        <f>G337*H337</f>
        <v>3.5640000000000001</v>
      </c>
      <c r="K337" s="199"/>
    </row>
    <row r="338" spans="3:11" hidden="1" x14ac:dyDescent="0.2">
      <c r="C338" s="135" t="s">
        <v>164</v>
      </c>
      <c r="D338" s="212"/>
      <c r="E338" s="261" t="s">
        <v>107</v>
      </c>
      <c r="F338" s="114" t="s">
        <v>78</v>
      </c>
      <c r="G338" s="115">
        <v>0.4</v>
      </c>
      <c r="H338" s="115">
        <v>3.88</v>
      </c>
      <c r="I338" s="115"/>
      <c r="J338" s="115">
        <f>G338*H338</f>
        <v>1.552</v>
      </c>
      <c r="K338" s="199"/>
    </row>
    <row r="339" spans="3:11" hidden="1" x14ac:dyDescent="0.2">
      <c r="C339" s="135" t="s">
        <v>165</v>
      </c>
      <c r="D339" s="212"/>
      <c r="E339" s="261" t="s">
        <v>108</v>
      </c>
      <c r="F339" s="114" t="s">
        <v>100</v>
      </c>
      <c r="G339" s="115">
        <v>0.2</v>
      </c>
      <c r="H339" s="115">
        <v>2.2599999999999998</v>
      </c>
      <c r="I339" s="115"/>
      <c r="J339" s="115">
        <f>G339*H339</f>
        <v>0.45199999999999996</v>
      </c>
      <c r="K339" s="199"/>
    </row>
    <row r="340" spans="3:11" hidden="1" x14ac:dyDescent="0.2">
      <c r="C340" s="135" t="s">
        <v>166</v>
      </c>
      <c r="D340" s="212"/>
      <c r="E340" s="261" t="s">
        <v>109</v>
      </c>
      <c r="F340" s="114" t="s">
        <v>110</v>
      </c>
      <c r="G340" s="115">
        <v>0.17</v>
      </c>
      <c r="H340" s="115">
        <v>8.5</v>
      </c>
      <c r="I340" s="115"/>
      <c r="J340" s="115">
        <f>G340*H340</f>
        <v>1.4450000000000001</v>
      </c>
      <c r="K340" s="199"/>
    </row>
    <row r="341" spans="3:11" hidden="1" x14ac:dyDescent="0.2">
      <c r="C341" s="135" t="s">
        <v>167</v>
      </c>
      <c r="D341" s="212"/>
      <c r="E341" s="261" t="s">
        <v>87</v>
      </c>
      <c r="F341" s="114" t="s">
        <v>91</v>
      </c>
      <c r="G341" s="115">
        <v>1.2</v>
      </c>
      <c r="H341" s="97"/>
      <c r="I341" s="115">
        <v>2.4</v>
      </c>
      <c r="J341" s="115">
        <f>G341*I341</f>
        <v>2.88</v>
      </c>
      <c r="K341" s="199"/>
    </row>
    <row r="342" spans="3:11" hidden="1" x14ac:dyDescent="0.2">
      <c r="C342" s="135" t="s">
        <v>168</v>
      </c>
      <c r="D342" s="212"/>
      <c r="E342" s="261" t="s">
        <v>93</v>
      </c>
      <c r="F342" s="114" t="s">
        <v>91</v>
      </c>
      <c r="G342" s="115">
        <v>1.2</v>
      </c>
      <c r="I342" s="115">
        <v>1.76</v>
      </c>
      <c r="J342" s="115">
        <f>G342*I342</f>
        <v>2.1120000000000001</v>
      </c>
      <c r="K342" s="199"/>
    </row>
    <row r="343" spans="3:11" hidden="1" x14ac:dyDescent="0.2">
      <c r="C343" s="135" t="s">
        <v>169</v>
      </c>
      <c r="D343" s="212"/>
      <c r="E343" s="261" t="s">
        <v>88</v>
      </c>
      <c r="F343" s="114" t="s">
        <v>92</v>
      </c>
      <c r="G343" s="115">
        <v>120</v>
      </c>
      <c r="H343" s="115"/>
      <c r="I343" s="115"/>
      <c r="J343" s="115">
        <f>SUM(J341:J342)*1.2</f>
        <v>5.9904000000000002</v>
      </c>
      <c r="K343" s="199"/>
    </row>
    <row r="344" spans="3:11" hidden="1" x14ac:dyDescent="0.2">
      <c r="C344" s="135" t="s">
        <v>170</v>
      </c>
      <c r="D344" s="212"/>
      <c r="E344" s="134" t="s">
        <v>184</v>
      </c>
      <c r="F344" s="114"/>
      <c r="G344" s="115"/>
      <c r="H344" s="115"/>
      <c r="I344" s="115"/>
      <c r="J344" s="123">
        <f>SUM(J336:J343)</f>
        <v>30.667400000000001</v>
      </c>
      <c r="K344" s="199"/>
    </row>
    <row r="345" spans="3:11" hidden="1" x14ac:dyDescent="0.2">
      <c r="C345" s="135"/>
      <c r="D345" s="212"/>
      <c r="E345" s="261"/>
      <c r="F345" s="114"/>
      <c r="G345" s="115"/>
      <c r="H345" s="115"/>
      <c r="I345" s="115"/>
      <c r="J345" s="115"/>
      <c r="K345" s="199"/>
    </row>
    <row r="346" spans="3:11" hidden="1" x14ac:dyDescent="0.2">
      <c r="C346" s="135"/>
      <c r="D346" s="212"/>
      <c r="E346" s="134" t="s">
        <v>111</v>
      </c>
      <c r="F346" s="114" t="s">
        <v>89</v>
      </c>
      <c r="G346" s="115">
        <v>330</v>
      </c>
      <c r="H346" s="115">
        <f>J351</f>
        <v>4.8696999999999999</v>
      </c>
      <c r="I346" s="115"/>
      <c r="J346" s="123">
        <v>1607.1</v>
      </c>
      <c r="K346" s="199"/>
    </row>
    <row r="347" spans="3:11" hidden="1" x14ac:dyDescent="0.2">
      <c r="C347" s="133" t="s">
        <v>171</v>
      </c>
      <c r="D347" s="222"/>
      <c r="E347" s="261" t="s">
        <v>112</v>
      </c>
      <c r="F347" s="114" t="s">
        <v>89</v>
      </c>
      <c r="G347" s="115">
        <v>1.1499999999999999</v>
      </c>
      <c r="H347" s="115">
        <v>3.6</v>
      </c>
      <c r="I347" s="115"/>
      <c r="J347" s="115">
        <f>G347*H347</f>
        <v>4.1399999999999997</v>
      </c>
      <c r="K347" s="199"/>
    </row>
    <row r="348" spans="3:11" hidden="1" x14ac:dyDescent="0.2">
      <c r="C348" s="135" t="s">
        <v>172</v>
      </c>
      <c r="D348" s="212"/>
      <c r="E348" s="261" t="s">
        <v>97</v>
      </c>
      <c r="F348" s="114" t="s">
        <v>89</v>
      </c>
      <c r="G348" s="115">
        <v>0.03</v>
      </c>
      <c r="H348" s="115">
        <v>4.5599999999999996</v>
      </c>
      <c r="I348" s="115"/>
      <c r="J348" s="115">
        <f>G348*H348</f>
        <v>0.13679999999999998</v>
      </c>
      <c r="K348" s="199"/>
    </row>
    <row r="349" spans="3:11" hidden="1" x14ac:dyDescent="0.2">
      <c r="C349" s="135" t="s">
        <v>173</v>
      </c>
      <c r="D349" s="212"/>
      <c r="E349" s="261" t="s">
        <v>113</v>
      </c>
      <c r="F349" s="114" t="s">
        <v>91</v>
      </c>
      <c r="G349" s="115">
        <v>0.11</v>
      </c>
      <c r="I349" s="115">
        <v>2.4500000000000002</v>
      </c>
      <c r="J349" s="115">
        <f>G349*I349</f>
        <v>0.26950000000000002</v>
      </c>
      <c r="K349" s="199"/>
    </row>
    <row r="350" spans="3:11" hidden="1" x14ac:dyDescent="0.2">
      <c r="C350" s="135" t="s">
        <v>174</v>
      </c>
      <c r="D350" s="212"/>
      <c r="E350" s="261" t="s">
        <v>88</v>
      </c>
      <c r="F350" s="114" t="s">
        <v>92</v>
      </c>
      <c r="G350" s="115">
        <v>120</v>
      </c>
      <c r="H350" s="115"/>
      <c r="I350" s="115"/>
      <c r="J350" s="115">
        <f>SUM(J349)*1.2</f>
        <v>0.32340000000000002</v>
      </c>
      <c r="K350" s="199"/>
    </row>
    <row r="351" spans="3:11" hidden="1" x14ac:dyDescent="0.2">
      <c r="C351" s="135" t="s">
        <v>175</v>
      </c>
      <c r="D351" s="212"/>
      <c r="E351" s="134" t="s">
        <v>185</v>
      </c>
      <c r="F351" s="114"/>
      <c r="G351" s="115"/>
      <c r="H351" s="115"/>
      <c r="I351" s="115"/>
      <c r="J351" s="123">
        <f>SUM(J347:J350)</f>
        <v>4.8696999999999999</v>
      </c>
      <c r="K351" s="199"/>
    </row>
    <row r="352" spans="3:11" hidden="1" x14ac:dyDescent="0.2">
      <c r="C352" s="135"/>
      <c r="D352" s="212"/>
      <c r="E352" s="261"/>
      <c r="F352" s="114"/>
      <c r="G352" s="115"/>
      <c r="H352" s="115"/>
      <c r="I352" s="115"/>
      <c r="J352" s="115"/>
      <c r="K352" s="199"/>
    </row>
    <row r="353" spans="3:11" hidden="1" x14ac:dyDescent="0.2">
      <c r="C353" s="135"/>
      <c r="D353" s="212"/>
      <c r="E353" s="134" t="s">
        <v>14</v>
      </c>
      <c r="F353" s="114" t="s">
        <v>90</v>
      </c>
      <c r="G353" s="115">
        <v>7</v>
      </c>
      <c r="H353" s="132">
        <f>J360</f>
        <v>137.19900000000001</v>
      </c>
      <c r="I353" s="115"/>
      <c r="J353" s="123">
        <v>960.4</v>
      </c>
      <c r="K353" s="199"/>
    </row>
    <row r="354" spans="3:11" hidden="1" x14ac:dyDescent="0.2">
      <c r="C354" s="133" t="s">
        <v>176</v>
      </c>
      <c r="D354" s="222"/>
      <c r="E354" s="261" t="s">
        <v>83</v>
      </c>
      <c r="F354" s="114" t="s">
        <v>100</v>
      </c>
      <c r="G354" s="115">
        <v>280</v>
      </c>
      <c r="H354" s="115">
        <v>0.3</v>
      </c>
      <c r="I354" s="115"/>
      <c r="J354" s="115">
        <f>G354*H354</f>
        <v>84</v>
      </c>
      <c r="K354" s="199"/>
    </row>
    <row r="355" spans="3:11" hidden="1" x14ac:dyDescent="0.2">
      <c r="C355" s="135" t="s">
        <v>177</v>
      </c>
      <c r="D355" s="212"/>
      <c r="E355" s="261" t="s">
        <v>114</v>
      </c>
      <c r="F355" s="114" t="s">
        <v>90</v>
      </c>
      <c r="G355" s="115">
        <v>0.85</v>
      </c>
      <c r="H355" s="115">
        <v>25</v>
      </c>
      <c r="I355" s="115"/>
      <c r="J355" s="115">
        <f>G355*H355</f>
        <v>21.25</v>
      </c>
      <c r="K355" s="199"/>
    </row>
    <row r="356" spans="3:11" hidden="1" x14ac:dyDescent="0.2">
      <c r="C356" s="135" t="s">
        <v>178</v>
      </c>
      <c r="D356" s="212"/>
      <c r="E356" s="261" t="s">
        <v>115</v>
      </c>
      <c r="F356" s="114" t="s">
        <v>90</v>
      </c>
      <c r="G356" s="115">
        <v>0.74</v>
      </c>
      <c r="H356" s="115">
        <v>29</v>
      </c>
      <c r="I356" s="115"/>
      <c r="J356" s="115">
        <f>G356*H356</f>
        <v>21.46</v>
      </c>
      <c r="K356" s="199"/>
    </row>
    <row r="357" spans="3:11" hidden="1" x14ac:dyDescent="0.2">
      <c r="C357" s="135" t="s">
        <v>179</v>
      </c>
      <c r="D357" s="212"/>
      <c r="E357" s="261" t="s">
        <v>84</v>
      </c>
      <c r="F357" s="114" t="s">
        <v>91</v>
      </c>
      <c r="G357" s="115">
        <v>0.3</v>
      </c>
      <c r="H357" s="115">
        <v>6.73</v>
      </c>
      <c r="I357" s="115"/>
      <c r="J357" s="115">
        <f>G357*H357</f>
        <v>2.0190000000000001</v>
      </c>
      <c r="K357" s="199"/>
    </row>
    <row r="358" spans="3:11" hidden="1" x14ac:dyDescent="0.2">
      <c r="C358" s="135" t="s">
        <v>180</v>
      </c>
      <c r="D358" s="212"/>
      <c r="E358" s="261" t="s">
        <v>86</v>
      </c>
      <c r="F358" s="114" t="s">
        <v>91</v>
      </c>
      <c r="G358" s="115">
        <v>2.5</v>
      </c>
      <c r="I358" s="115">
        <v>1.54</v>
      </c>
      <c r="J358" s="115">
        <f>G358*I358</f>
        <v>3.85</v>
      </c>
      <c r="K358" s="199"/>
    </row>
    <row r="359" spans="3:11" hidden="1" x14ac:dyDescent="0.2">
      <c r="C359" s="135" t="s">
        <v>181</v>
      </c>
      <c r="D359" s="212"/>
      <c r="E359" s="261" t="s">
        <v>88</v>
      </c>
      <c r="F359" s="114" t="s">
        <v>92</v>
      </c>
      <c r="G359" s="115">
        <v>120</v>
      </c>
      <c r="H359" s="115"/>
      <c r="I359" s="115"/>
      <c r="J359" s="115">
        <f>SUM(J358)*1.2</f>
        <v>4.62</v>
      </c>
      <c r="K359" s="199"/>
    </row>
    <row r="360" spans="3:11" hidden="1" x14ac:dyDescent="0.2">
      <c r="C360" s="135" t="s">
        <v>182</v>
      </c>
      <c r="D360" s="212"/>
      <c r="E360" s="134" t="s">
        <v>188</v>
      </c>
      <c r="F360" s="114"/>
      <c r="G360" s="115"/>
      <c r="H360" s="115"/>
      <c r="I360" s="115"/>
      <c r="J360" s="123">
        <f>SUM(J354:J359)</f>
        <v>137.19900000000001</v>
      </c>
      <c r="K360" s="199"/>
    </row>
    <row r="361" spans="3:11" hidden="1" x14ac:dyDescent="0.2">
      <c r="C361" s="135"/>
      <c r="D361" s="212"/>
      <c r="E361" s="261"/>
      <c r="F361" s="114"/>
      <c r="G361" s="115"/>
      <c r="H361" s="115"/>
      <c r="I361" s="115"/>
      <c r="J361" s="115"/>
      <c r="K361" s="199"/>
    </row>
    <row r="362" spans="3:11" hidden="1" x14ac:dyDescent="0.2">
      <c r="C362" s="135"/>
      <c r="D362" s="212"/>
      <c r="E362" s="134" t="s">
        <v>101</v>
      </c>
      <c r="F362" s="114" t="s">
        <v>90</v>
      </c>
      <c r="G362" s="115">
        <v>7</v>
      </c>
      <c r="H362" s="115">
        <v>25.92</v>
      </c>
      <c r="I362" s="115"/>
      <c r="J362" s="123">
        <f>G362*H362</f>
        <v>181.44</v>
      </c>
      <c r="K362" s="199"/>
    </row>
    <row r="363" spans="3:11" hidden="1" x14ac:dyDescent="0.2">
      <c r="C363" s="133" t="s">
        <v>189</v>
      </c>
      <c r="D363" s="222"/>
      <c r="E363" s="261" t="s">
        <v>86</v>
      </c>
      <c r="F363" s="114" t="s">
        <v>91</v>
      </c>
      <c r="G363" s="115">
        <v>4</v>
      </c>
      <c r="H363" s="97"/>
      <c r="I363" s="115">
        <v>1.54</v>
      </c>
      <c r="J363" s="115">
        <f>G363*I363</f>
        <v>6.16</v>
      </c>
      <c r="K363" s="199"/>
    </row>
    <row r="364" spans="3:11" hidden="1" x14ac:dyDescent="0.2">
      <c r="C364" s="135" t="s">
        <v>190</v>
      </c>
      <c r="D364" s="212"/>
      <c r="E364" s="261" t="s">
        <v>85</v>
      </c>
      <c r="F364" s="114" t="s">
        <v>91</v>
      </c>
      <c r="G364" s="115">
        <v>3</v>
      </c>
      <c r="I364" s="115">
        <v>2.4</v>
      </c>
      <c r="J364" s="115">
        <f>G364*I364</f>
        <v>7.1999999999999993</v>
      </c>
      <c r="K364" s="199"/>
    </row>
    <row r="365" spans="3:11" hidden="1" x14ac:dyDescent="0.2">
      <c r="C365" s="135" t="s">
        <v>191</v>
      </c>
      <c r="D365" s="212"/>
      <c r="E365" s="261" t="s">
        <v>88</v>
      </c>
      <c r="F365" s="114" t="s">
        <v>92</v>
      </c>
      <c r="G365" s="115">
        <v>120</v>
      </c>
      <c r="H365" s="115"/>
      <c r="I365" s="115"/>
      <c r="J365" s="115">
        <f>SUM(J363:J364)*1.2</f>
        <v>16.032</v>
      </c>
      <c r="K365" s="199"/>
    </row>
    <row r="366" spans="3:11" hidden="1" x14ac:dyDescent="0.2">
      <c r="C366" s="135" t="s">
        <v>192</v>
      </c>
      <c r="D366" s="212"/>
      <c r="E366" s="134" t="s">
        <v>195</v>
      </c>
      <c r="F366" s="114"/>
      <c r="G366" s="115"/>
      <c r="H366" s="115"/>
      <c r="I366" s="115"/>
      <c r="J366" s="123">
        <f>SUM(J363:J365)</f>
        <v>29.391999999999999</v>
      </c>
      <c r="K366" s="199"/>
    </row>
    <row r="367" spans="3:11" hidden="1" x14ac:dyDescent="0.2">
      <c r="C367" s="135"/>
      <c r="D367" s="214"/>
      <c r="E367" s="84"/>
      <c r="F367" s="209"/>
      <c r="G367" s="171"/>
      <c r="H367" s="171"/>
      <c r="I367" s="171"/>
      <c r="J367" s="171"/>
      <c r="K367" s="199"/>
    </row>
    <row r="368" spans="3:11" hidden="1" x14ac:dyDescent="0.2">
      <c r="C368" s="286"/>
      <c r="D368" s="214"/>
      <c r="E368" s="284" t="s">
        <v>57</v>
      </c>
      <c r="F368" s="290"/>
      <c r="G368" s="205"/>
      <c r="H368" s="205"/>
      <c r="I368" s="205"/>
      <c r="J368" s="205">
        <f>J371+J383+J391+J400+J406</f>
        <v>10561.201999999997</v>
      </c>
      <c r="K368" s="199"/>
    </row>
    <row r="369" spans="3:11" hidden="1" x14ac:dyDescent="0.2">
      <c r="C369" s="227" t="s">
        <v>242</v>
      </c>
      <c r="D369" s="292"/>
      <c r="E369" s="108"/>
      <c r="F369" s="223"/>
      <c r="G369" s="224"/>
      <c r="H369" s="224"/>
      <c r="I369" s="224"/>
      <c r="J369" s="224"/>
      <c r="K369" s="199"/>
    </row>
    <row r="370" spans="3:11" hidden="1" x14ac:dyDescent="0.2">
      <c r="C370" s="107"/>
      <c r="D370" s="197"/>
      <c r="E370" s="134" t="s">
        <v>145</v>
      </c>
      <c r="F370" s="114"/>
      <c r="G370" s="115"/>
      <c r="H370" s="115"/>
      <c r="I370" s="115"/>
      <c r="J370" s="115"/>
      <c r="K370" s="199"/>
    </row>
    <row r="371" spans="3:11" hidden="1" x14ac:dyDescent="0.2">
      <c r="C371" s="133" t="s">
        <v>243</v>
      </c>
      <c r="D371" s="222"/>
      <c r="E371" s="134"/>
      <c r="F371" s="114" t="s">
        <v>79</v>
      </c>
      <c r="G371" s="115">
        <v>94</v>
      </c>
      <c r="H371" s="115">
        <f>J381</f>
        <v>25.081000000000003</v>
      </c>
      <c r="I371" s="115"/>
      <c r="J371" s="123">
        <v>2385.7199999999998</v>
      </c>
      <c r="K371" s="199"/>
    </row>
    <row r="372" spans="3:11" hidden="1" x14ac:dyDescent="0.2">
      <c r="C372" s="133"/>
      <c r="D372" s="222"/>
      <c r="E372" s="261" t="s">
        <v>1</v>
      </c>
      <c r="F372" s="114" t="s">
        <v>78</v>
      </c>
      <c r="G372" s="115">
        <v>3.2</v>
      </c>
      <c r="H372" s="115">
        <v>2.1</v>
      </c>
      <c r="I372" s="115"/>
      <c r="J372" s="115">
        <f t="shared" ref="J372:J377" si="3">G372*H372</f>
        <v>6.7200000000000006</v>
      </c>
      <c r="K372" s="199"/>
    </row>
    <row r="373" spans="3:11" hidden="1" x14ac:dyDescent="0.2">
      <c r="C373" s="135" t="s">
        <v>244</v>
      </c>
      <c r="D373" s="212"/>
      <c r="E373" s="261" t="s">
        <v>116</v>
      </c>
      <c r="F373" s="114" t="s">
        <v>78</v>
      </c>
      <c r="G373" s="115">
        <v>1.6</v>
      </c>
      <c r="H373" s="115">
        <v>1.48</v>
      </c>
      <c r="I373" s="115"/>
      <c r="J373" s="115">
        <f t="shared" si="3"/>
        <v>2.3679999999999999</v>
      </c>
      <c r="K373" s="199"/>
    </row>
    <row r="374" spans="3:11" hidden="1" x14ac:dyDescent="0.2">
      <c r="C374" s="135" t="s">
        <v>245</v>
      </c>
      <c r="D374" s="212"/>
      <c r="E374" s="261" t="s">
        <v>106</v>
      </c>
      <c r="F374" s="114" t="s">
        <v>78</v>
      </c>
      <c r="G374" s="115">
        <v>1.53</v>
      </c>
      <c r="H374" s="115">
        <v>0.76</v>
      </c>
      <c r="I374" s="115"/>
      <c r="J374" s="115">
        <f t="shared" si="3"/>
        <v>1.1628000000000001</v>
      </c>
      <c r="K374" s="199"/>
    </row>
    <row r="375" spans="3:11" hidden="1" x14ac:dyDescent="0.2">
      <c r="C375" s="135" t="s">
        <v>246</v>
      </c>
      <c r="D375" s="212"/>
      <c r="E375" s="261" t="s">
        <v>107</v>
      </c>
      <c r="F375" s="114" t="s">
        <v>78</v>
      </c>
      <c r="G375" s="115">
        <v>2</v>
      </c>
      <c r="H375" s="115">
        <v>1.1299999999999999</v>
      </c>
      <c r="I375" s="115"/>
      <c r="J375" s="115">
        <f t="shared" si="3"/>
        <v>2.2599999999999998</v>
      </c>
      <c r="K375" s="199"/>
    </row>
    <row r="376" spans="3:11" hidden="1" x14ac:dyDescent="0.2">
      <c r="C376" s="135" t="s">
        <v>247</v>
      </c>
      <c r="D376" s="212"/>
      <c r="E376" s="261" t="s">
        <v>108</v>
      </c>
      <c r="F376" s="114" t="s">
        <v>100</v>
      </c>
      <c r="G376" s="115">
        <v>0.25</v>
      </c>
      <c r="H376" s="115">
        <v>0.26</v>
      </c>
      <c r="I376" s="115"/>
      <c r="J376" s="115">
        <f t="shared" si="3"/>
        <v>6.5000000000000002E-2</v>
      </c>
      <c r="K376" s="199"/>
    </row>
    <row r="377" spans="3:11" hidden="1" x14ac:dyDescent="0.2">
      <c r="C377" s="135" t="s">
        <v>248</v>
      </c>
      <c r="D377" s="212"/>
      <c r="E377" s="261" t="s">
        <v>117</v>
      </c>
      <c r="F377" s="114" t="s">
        <v>110</v>
      </c>
      <c r="G377" s="115">
        <v>0.1</v>
      </c>
      <c r="H377" s="115">
        <v>1.5</v>
      </c>
      <c r="I377" s="115"/>
      <c r="J377" s="115">
        <f t="shared" si="3"/>
        <v>0.15000000000000002</v>
      </c>
      <c r="K377" s="199"/>
    </row>
    <row r="378" spans="3:11" hidden="1" x14ac:dyDescent="0.2">
      <c r="C378" s="135" t="s">
        <v>249</v>
      </c>
      <c r="D378" s="212"/>
      <c r="E378" s="261" t="s">
        <v>87</v>
      </c>
      <c r="F378" s="114" t="s">
        <v>91</v>
      </c>
      <c r="G378" s="115">
        <v>1.35</v>
      </c>
      <c r="H378" s="97"/>
      <c r="I378" s="115">
        <v>2.4</v>
      </c>
      <c r="J378" s="115">
        <f>G378*I378</f>
        <v>3.24</v>
      </c>
      <c r="K378" s="199"/>
    </row>
    <row r="379" spans="3:11" hidden="1" x14ac:dyDescent="0.2">
      <c r="C379" s="135" t="s">
        <v>250</v>
      </c>
      <c r="D379" s="212"/>
      <c r="E379" s="261" t="s">
        <v>93</v>
      </c>
      <c r="F379" s="114" t="s">
        <v>91</v>
      </c>
      <c r="G379" s="115">
        <v>1.35</v>
      </c>
      <c r="I379" s="115">
        <v>1.76</v>
      </c>
      <c r="J379" s="115">
        <f>G379*I379</f>
        <v>2.3760000000000003</v>
      </c>
      <c r="K379" s="199"/>
    </row>
    <row r="380" spans="3:11" hidden="1" x14ac:dyDescent="0.2">
      <c r="C380" s="135" t="s">
        <v>251</v>
      </c>
      <c r="D380" s="212"/>
      <c r="E380" s="261" t="s">
        <v>88</v>
      </c>
      <c r="F380" s="114" t="s">
        <v>92</v>
      </c>
      <c r="G380" s="115">
        <v>120</v>
      </c>
      <c r="H380" s="115"/>
      <c r="I380" s="115"/>
      <c r="J380" s="115">
        <f>SUM(J378:J379)*1.2</f>
        <v>6.7392000000000003</v>
      </c>
      <c r="K380" s="199"/>
    </row>
    <row r="381" spans="3:11" hidden="1" x14ac:dyDescent="0.2">
      <c r="C381" s="135" t="s">
        <v>252</v>
      </c>
      <c r="D381" s="212"/>
      <c r="E381" s="134" t="s">
        <v>253</v>
      </c>
      <c r="F381" s="114"/>
      <c r="G381" s="115"/>
      <c r="H381" s="115"/>
      <c r="I381" s="115"/>
      <c r="J381" s="123">
        <f>SUM(J372:J380)</f>
        <v>25.081000000000003</v>
      </c>
      <c r="K381" s="199"/>
    </row>
    <row r="382" spans="3:11" hidden="1" x14ac:dyDescent="0.2">
      <c r="C382" s="135"/>
      <c r="D382" s="212"/>
      <c r="E382" s="261"/>
      <c r="F382" s="114"/>
      <c r="G382" s="115"/>
      <c r="H382" s="115"/>
      <c r="I382" s="115"/>
      <c r="J382" s="115"/>
      <c r="K382" s="199"/>
    </row>
    <row r="383" spans="3:11" hidden="1" x14ac:dyDescent="0.2">
      <c r="C383" s="135"/>
      <c r="D383" s="212"/>
      <c r="E383" s="134" t="s">
        <v>55</v>
      </c>
      <c r="F383" s="114" t="s">
        <v>89</v>
      </c>
      <c r="G383" s="115">
        <v>1225</v>
      </c>
      <c r="H383" s="115">
        <v>4.6100000000000003</v>
      </c>
      <c r="I383" s="115"/>
      <c r="J383" s="123">
        <v>5647.25</v>
      </c>
      <c r="K383" s="199"/>
    </row>
    <row r="384" spans="3:11" hidden="1" x14ac:dyDescent="0.2">
      <c r="C384" s="133" t="s">
        <v>254</v>
      </c>
      <c r="D384" s="222"/>
      <c r="E384" s="261" t="s">
        <v>118</v>
      </c>
      <c r="F384" s="114" t="s">
        <v>89</v>
      </c>
      <c r="G384" s="115">
        <v>1.25</v>
      </c>
      <c r="H384" s="115">
        <v>3.34</v>
      </c>
      <c r="I384" s="115"/>
      <c r="J384" s="115">
        <f>G384*H384</f>
        <v>4.1749999999999998</v>
      </c>
      <c r="K384" s="199"/>
    </row>
    <row r="385" spans="3:11" hidden="1" x14ac:dyDescent="0.2">
      <c r="C385" s="135" t="s">
        <v>255</v>
      </c>
      <c r="D385" s="212"/>
      <c r="E385" s="261" t="s">
        <v>119</v>
      </c>
      <c r="F385" s="114" t="s">
        <v>89</v>
      </c>
      <c r="G385" s="115">
        <v>0.02</v>
      </c>
      <c r="H385" s="115">
        <v>0.6</v>
      </c>
      <c r="I385" s="115"/>
      <c r="J385" s="115">
        <f>G385*H385</f>
        <v>1.2E-2</v>
      </c>
      <c r="K385" s="199"/>
    </row>
    <row r="386" spans="3:11" hidden="1" x14ac:dyDescent="0.2">
      <c r="C386" s="135" t="s">
        <v>256</v>
      </c>
      <c r="D386" s="212"/>
      <c r="E386" s="261" t="s">
        <v>113</v>
      </c>
      <c r="F386" s="114" t="s">
        <v>91</v>
      </c>
      <c r="G386" s="115">
        <v>0.08</v>
      </c>
      <c r="I386" s="115">
        <v>2.4</v>
      </c>
      <c r="J386" s="115">
        <f>G386*I386</f>
        <v>0.192</v>
      </c>
      <c r="K386" s="199"/>
    </row>
    <row r="387" spans="3:11" hidden="1" x14ac:dyDescent="0.2">
      <c r="C387" s="135" t="s">
        <v>257</v>
      </c>
      <c r="D387" s="212"/>
      <c r="E387" s="261" t="s">
        <v>88</v>
      </c>
      <c r="F387" s="114" t="s">
        <v>92</v>
      </c>
      <c r="G387" s="115">
        <v>120</v>
      </c>
      <c r="H387" s="115"/>
      <c r="I387" s="115"/>
      <c r="J387" s="115">
        <f>SUM(J386)*1.2</f>
        <v>0.23039999999999999</v>
      </c>
      <c r="K387" s="199"/>
    </row>
    <row r="388" spans="3:11" hidden="1" x14ac:dyDescent="0.2">
      <c r="C388" s="135" t="s">
        <v>258</v>
      </c>
      <c r="D388" s="212"/>
      <c r="E388" s="134" t="s">
        <v>259</v>
      </c>
      <c r="F388" s="114"/>
      <c r="G388" s="115"/>
      <c r="H388" s="115"/>
      <c r="I388" s="115"/>
      <c r="J388" s="123">
        <f>SUM(J384:J387)</f>
        <v>4.6093999999999999</v>
      </c>
      <c r="K388" s="199"/>
    </row>
    <row r="389" spans="3:11" hidden="1" x14ac:dyDescent="0.2">
      <c r="C389" s="135"/>
      <c r="D389" s="212"/>
      <c r="E389" s="261"/>
      <c r="F389" s="114"/>
      <c r="G389" s="115"/>
      <c r="H389" s="115"/>
      <c r="I389" s="115"/>
      <c r="J389" s="115"/>
      <c r="K389" s="199"/>
    </row>
    <row r="390" spans="3:11" hidden="1" x14ac:dyDescent="0.2">
      <c r="C390" s="135"/>
      <c r="D390" s="212"/>
      <c r="E390" s="134" t="s">
        <v>69</v>
      </c>
      <c r="F390" s="114"/>
      <c r="G390" s="115"/>
      <c r="H390" s="115"/>
      <c r="I390" s="115"/>
      <c r="J390" s="115"/>
      <c r="K390" s="199"/>
    </row>
    <row r="391" spans="3:11" hidden="1" x14ac:dyDescent="0.2">
      <c r="C391" s="133" t="s">
        <v>260</v>
      </c>
      <c r="D391" s="222"/>
      <c r="E391" s="134" t="s">
        <v>70</v>
      </c>
      <c r="F391" s="114" t="s">
        <v>90</v>
      </c>
      <c r="G391" s="115">
        <v>14</v>
      </c>
      <c r="H391" s="115">
        <f>J398</f>
        <v>144.42300000000003</v>
      </c>
      <c r="I391" s="115"/>
      <c r="J391" s="123">
        <v>2021.88</v>
      </c>
      <c r="K391" s="199"/>
    </row>
    <row r="392" spans="3:11" hidden="1" x14ac:dyDescent="0.2">
      <c r="C392" s="133"/>
      <c r="D392" s="222"/>
      <c r="E392" s="261" t="s">
        <v>83</v>
      </c>
      <c r="F392" s="114" t="s">
        <v>100</v>
      </c>
      <c r="G392" s="115">
        <v>280</v>
      </c>
      <c r="H392" s="115">
        <v>0.3</v>
      </c>
      <c r="I392" s="115"/>
      <c r="J392" s="115">
        <f>G392*H392</f>
        <v>84</v>
      </c>
      <c r="K392" s="199"/>
    </row>
    <row r="393" spans="3:11" hidden="1" x14ac:dyDescent="0.2">
      <c r="C393" s="135" t="s">
        <v>261</v>
      </c>
      <c r="D393" s="212"/>
      <c r="E393" s="261" t="s">
        <v>114</v>
      </c>
      <c r="F393" s="114" t="s">
        <v>90</v>
      </c>
      <c r="G393" s="115">
        <v>0.89810000000000001</v>
      </c>
      <c r="H393" s="115">
        <v>30</v>
      </c>
      <c r="I393" s="115"/>
      <c r="J393" s="115">
        <f>G393*H393</f>
        <v>26.943000000000001</v>
      </c>
      <c r="K393" s="199"/>
    </row>
    <row r="394" spans="3:11" hidden="1" x14ac:dyDescent="0.2">
      <c r="C394" s="135" t="s">
        <v>262</v>
      </c>
      <c r="D394" s="212"/>
      <c r="E394" s="261" t="s">
        <v>115</v>
      </c>
      <c r="F394" s="114" t="s">
        <v>90</v>
      </c>
      <c r="G394" s="115">
        <v>0.83599999999999997</v>
      </c>
      <c r="H394" s="115">
        <v>29</v>
      </c>
      <c r="I394" s="115"/>
      <c r="J394" s="115">
        <f>G394*H394</f>
        <v>24.244</v>
      </c>
      <c r="K394" s="199"/>
    </row>
    <row r="395" spans="3:11" hidden="1" x14ac:dyDescent="0.2">
      <c r="C395" s="135" t="s">
        <v>263</v>
      </c>
      <c r="D395" s="212"/>
      <c r="E395" s="261" t="s">
        <v>84</v>
      </c>
      <c r="F395" s="114" t="s">
        <v>91</v>
      </c>
      <c r="G395" s="115">
        <v>0.3</v>
      </c>
      <c r="H395" s="115">
        <v>8.1999999999999993</v>
      </c>
      <c r="I395" s="115"/>
      <c r="J395" s="115">
        <f>G395*H395</f>
        <v>2.4599999999999995</v>
      </c>
      <c r="K395" s="199"/>
    </row>
    <row r="396" spans="3:11" hidden="1" x14ac:dyDescent="0.2">
      <c r="C396" s="135" t="s">
        <v>264</v>
      </c>
      <c r="D396" s="212"/>
      <c r="E396" s="261" t="s">
        <v>86</v>
      </c>
      <c r="F396" s="114" t="s">
        <v>91</v>
      </c>
      <c r="G396" s="115">
        <v>2</v>
      </c>
      <c r="I396" s="115">
        <v>1.54</v>
      </c>
      <c r="J396" s="115">
        <f>G396*I396</f>
        <v>3.08</v>
      </c>
      <c r="K396" s="199"/>
    </row>
    <row r="397" spans="3:11" hidden="1" x14ac:dyDescent="0.2">
      <c r="C397" s="135" t="s">
        <v>265</v>
      </c>
      <c r="D397" s="212"/>
      <c r="E397" s="261" t="s">
        <v>88</v>
      </c>
      <c r="F397" s="114" t="s">
        <v>92</v>
      </c>
      <c r="G397" s="115">
        <v>120</v>
      </c>
      <c r="H397" s="115"/>
      <c r="I397" s="115"/>
      <c r="J397" s="115">
        <f>SUM(J396)*1.2</f>
        <v>3.6959999999999997</v>
      </c>
      <c r="K397" s="199"/>
    </row>
    <row r="398" spans="3:11" hidden="1" x14ac:dyDescent="0.2">
      <c r="C398" s="135" t="s">
        <v>266</v>
      </c>
      <c r="D398" s="212"/>
      <c r="E398" s="134" t="s">
        <v>267</v>
      </c>
      <c r="F398" s="114"/>
      <c r="G398" s="115"/>
      <c r="H398" s="115"/>
      <c r="I398" s="115"/>
      <c r="J398" s="123">
        <f>SUM(J392:J397)</f>
        <v>144.42300000000003</v>
      </c>
      <c r="K398" s="199"/>
    </row>
    <row r="399" spans="3:11" hidden="1" x14ac:dyDescent="0.2">
      <c r="C399" s="135"/>
      <c r="D399" s="212"/>
      <c r="E399" s="261"/>
      <c r="F399" s="114"/>
      <c r="G399" s="115"/>
      <c r="H399" s="115"/>
      <c r="I399" s="115"/>
      <c r="J399" s="115"/>
      <c r="K399" s="199"/>
    </row>
    <row r="400" spans="3:11" hidden="1" x14ac:dyDescent="0.2">
      <c r="C400" s="135"/>
      <c r="D400" s="212"/>
      <c r="E400" s="134" t="s">
        <v>120</v>
      </c>
      <c r="F400" s="114" t="s">
        <v>90</v>
      </c>
      <c r="G400" s="115">
        <v>14</v>
      </c>
      <c r="H400" s="115">
        <f>J404</f>
        <v>36.167999999999992</v>
      </c>
      <c r="I400" s="115"/>
      <c r="J400" s="123">
        <f>G400*H400</f>
        <v>506.35199999999986</v>
      </c>
      <c r="K400" s="199"/>
    </row>
    <row r="401" spans="3:11" hidden="1" x14ac:dyDescent="0.2">
      <c r="C401" s="133" t="s">
        <v>268</v>
      </c>
      <c r="D401" s="222"/>
      <c r="E401" s="261" t="s">
        <v>86</v>
      </c>
      <c r="F401" s="114" t="s">
        <v>91</v>
      </c>
      <c r="G401" s="115">
        <v>6</v>
      </c>
      <c r="H401" s="97"/>
      <c r="I401" s="115">
        <v>1.54</v>
      </c>
      <c r="J401" s="115">
        <f>G401*I401</f>
        <v>9.24</v>
      </c>
      <c r="K401" s="199"/>
    </row>
    <row r="402" spans="3:11" hidden="1" x14ac:dyDescent="0.2">
      <c r="C402" s="135" t="s">
        <v>327</v>
      </c>
      <c r="D402" s="212"/>
      <c r="E402" s="261" t="s">
        <v>85</v>
      </c>
      <c r="F402" s="114" t="s">
        <v>91</v>
      </c>
      <c r="G402" s="115">
        <v>3</v>
      </c>
      <c r="I402" s="115">
        <v>2.4</v>
      </c>
      <c r="J402" s="115">
        <f>G402*I402</f>
        <v>7.1999999999999993</v>
      </c>
      <c r="K402" s="199"/>
    </row>
    <row r="403" spans="3:11" hidden="1" x14ac:dyDescent="0.2">
      <c r="C403" s="135" t="s">
        <v>328</v>
      </c>
      <c r="D403" s="212"/>
      <c r="E403" s="261" t="s">
        <v>88</v>
      </c>
      <c r="F403" s="114" t="s">
        <v>92</v>
      </c>
      <c r="G403" s="115">
        <v>120</v>
      </c>
      <c r="H403" s="115"/>
      <c r="I403" s="115"/>
      <c r="J403" s="115">
        <f>SUM(J401:J402)*1.2</f>
        <v>19.727999999999998</v>
      </c>
      <c r="K403" s="199"/>
    </row>
    <row r="404" spans="3:11" hidden="1" x14ac:dyDescent="0.2">
      <c r="C404" s="135" t="s">
        <v>329</v>
      </c>
      <c r="D404" s="212"/>
      <c r="E404" s="134" t="s">
        <v>330</v>
      </c>
      <c r="F404" s="114"/>
      <c r="G404" s="115"/>
      <c r="H404" s="115"/>
      <c r="I404" s="115"/>
      <c r="J404" s="123">
        <f>SUM(J401:J403)</f>
        <v>36.167999999999992</v>
      </c>
      <c r="K404" s="199"/>
    </row>
    <row r="405" spans="3:11" hidden="1" x14ac:dyDescent="0.2">
      <c r="C405" s="135"/>
      <c r="D405" s="212"/>
      <c r="E405" s="261"/>
      <c r="F405" s="114"/>
      <c r="G405" s="115"/>
      <c r="H405" s="115"/>
      <c r="I405" s="115"/>
      <c r="J405" s="115"/>
      <c r="K405" s="199"/>
    </row>
    <row r="406" spans="3:11" hidden="1" x14ac:dyDescent="0.2">
      <c r="C406" s="135"/>
      <c r="D406" s="212"/>
      <c r="E406" s="134" t="s">
        <v>121</v>
      </c>
      <c r="F406" s="114" t="s">
        <v>79</v>
      </c>
      <c r="G406" s="115"/>
      <c r="H406" s="115">
        <f>J416</f>
        <v>20.70946</v>
      </c>
      <c r="I406" s="115"/>
      <c r="J406" s="123"/>
      <c r="K406" s="199"/>
    </row>
    <row r="407" spans="3:11" hidden="1" x14ac:dyDescent="0.2">
      <c r="C407" s="133" t="s">
        <v>279</v>
      </c>
      <c r="D407" s="222"/>
      <c r="E407" s="261" t="s">
        <v>122</v>
      </c>
      <c r="F407" s="114" t="s">
        <v>79</v>
      </c>
      <c r="G407" s="115">
        <v>1</v>
      </c>
      <c r="H407" s="115">
        <v>9.8000000000000007</v>
      </c>
      <c r="I407" s="115"/>
      <c r="J407" s="115">
        <f t="shared" ref="J407:J412" si="4">G407*H407</f>
        <v>9.8000000000000007</v>
      </c>
      <c r="K407" s="199"/>
    </row>
    <row r="408" spans="3:11" hidden="1" x14ac:dyDescent="0.2">
      <c r="C408" s="135" t="s">
        <v>269</v>
      </c>
      <c r="D408" s="212"/>
      <c r="E408" s="261" t="s">
        <v>83</v>
      </c>
      <c r="F408" s="114" t="s">
        <v>100</v>
      </c>
      <c r="G408" s="115">
        <v>15</v>
      </c>
      <c r="H408" s="115">
        <v>0.26</v>
      </c>
      <c r="I408" s="115"/>
      <c r="J408" s="115">
        <f t="shared" si="4"/>
        <v>3.9000000000000004</v>
      </c>
      <c r="K408" s="199"/>
    </row>
    <row r="409" spans="3:11" hidden="1" x14ac:dyDescent="0.2">
      <c r="C409" s="135" t="s">
        <v>270</v>
      </c>
      <c r="D409" s="212"/>
      <c r="E409" s="261" t="s">
        <v>114</v>
      </c>
      <c r="F409" s="114" t="s">
        <v>90</v>
      </c>
      <c r="G409" s="115">
        <v>4.8899999999999999E-2</v>
      </c>
      <c r="H409" s="115">
        <v>24.4</v>
      </c>
      <c r="I409" s="115"/>
      <c r="J409" s="115">
        <f t="shared" si="4"/>
        <v>1.19316</v>
      </c>
      <c r="K409" s="199"/>
    </row>
    <row r="410" spans="3:11" hidden="1" x14ac:dyDescent="0.2">
      <c r="C410" s="135" t="s">
        <v>271</v>
      </c>
      <c r="D410" s="212"/>
      <c r="E410" s="261" t="s">
        <v>115</v>
      </c>
      <c r="F410" s="114" t="s">
        <v>90</v>
      </c>
      <c r="G410" s="115">
        <v>1.11E-2</v>
      </c>
      <c r="H410" s="115">
        <v>29</v>
      </c>
      <c r="I410" s="115"/>
      <c r="J410" s="115">
        <f t="shared" si="4"/>
        <v>0.32190000000000002</v>
      </c>
      <c r="K410" s="199"/>
    </row>
    <row r="411" spans="3:11" hidden="1" x14ac:dyDescent="0.2">
      <c r="C411" s="135" t="s">
        <v>272</v>
      </c>
      <c r="D411" s="212"/>
      <c r="E411" s="261" t="s">
        <v>96</v>
      </c>
      <c r="F411" s="114" t="s">
        <v>79</v>
      </c>
      <c r="G411" s="115">
        <v>3.32E-2</v>
      </c>
      <c r="H411" s="115">
        <v>29</v>
      </c>
      <c r="I411" s="115"/>
      <c r="J411" s="115">
        <f t="shared" si="4"/>
        <v>0.96279999999999999</v>
      </c>
      <c r="K411" s="199"/>
    </row>
    <row r="412" spans="3:11" hidden="1" x14ac:dyDescent="0.2">
      <c r="C412" s="135" t="s">
        <v>273</v>
      </c>
      <c r="D412" s="212"/>
      <c r="E412" s="261" t="s">
        <v>84</v>
      </c>
      <c r="F412" s="114" t="s">
        <v>91</v>
      </c>
      <c r="G412" s="115">
        <v>0.04</v>
      </c>
      <c r="H412" s="115">
        <v>5.16</v>
      </c>
      <c r="I412" s="115"/>
      <c r="J412" s="115">
        <f t="shared" si="4"/>
        <v>0.2064</v>
      </c>
      <c r="K412" s="199"/>
    </row>
    <row r="413" spans="3:11" hidden="1" x14ac:dyDescent="0.2">
      <c r="C413" s="135" t="s">
        <v>274</v>
      </c>
      <c r="D413" s="212"/>
      <c r="E413" s="261" t="s">
        <v>85</v>
      </c>
      <c r="F413" s="114" t="s">
        <v>91</v>
      </c>
      <c r="G413" s="115">
        <v>0.37</v>
      </c>
      <c r="H413" s="97"/>
      <c r="I413" s="115">
        <v>2.4</v>
      </c>
      <c r="J413" s="115">
        <f>G413*I413</f>
        <v>0.88800000000000001</v>
      </c>
      <c r="K413" s="199"/>
    </row>
    <row r="414" spans="3:11" hidden="1" x14ac:dyDescent="0.2">
      <c r="C414" s="135" t="s">
        <v>275</v>
      </c>
      <c r="D414" s="212"/>
      <c r="E414" s="261" t="s">
        <v>86</v>
      </c>
      <c r="F414" s="114" t="s">
        <v>91</v>
      </c>
      <c r="G414" s="115">
        <v>0.7</v>
      </c>
      <c r="I414" s="115">
        <v>1.54</v>
      </c>
      <c r="J414" s="115">
        <f>G414*I414</f>
        <v>1.0779999999999998</v>
      </c>
      <c r="K414" s="199"/>
    </row>
    <row r="415" spans="3:11" hidden="1" x14ac:dyDescent="0.2">
      <c r="C415" s="135" t="s">
        <v>276</v>
      </c>
      <c r="D415" s="212"/>
      <c r="E415" s="261" t="s">
        <v>88</v>
      </c>
      <c r="F415" s="114" t="s">
        <v>92</v>
      </c>
      <c r="G415" s="115">
        <v>120</v>
      </c>
      <c r="H415" s="115"/>
      <c r="I415" s="115"/>
      <c r="J415" s="115">
        <f>SUM(J413:J414)*1.2</f>
        <v>2.3591999999999995</v>
      </c>
      <c r="K415" s="199"/>
    </row>
    <row r="416" spans="3:11" hidden="1" x14ac:dyDescent="0.2">
      <c r="C416" s="135" t="s">
        <v>277</v>
      </c>
      <c r="D416" s="212"/>
      <c r="E416" s="134" t="s">
        <v>278</v>
      </c>
      <c r="F416" s="114"/>
      <c r="G416" s="115"/>
      <c r="H416" s="115"/>
      <c r="I416" s="115"/>
      <c r="J416" s="123">
        <f>SUM(J407:J415)</f>
        <v>20.70946</v>
      </c>
      <c r="K416" s="199"/>
    </row>
    <row r="417" spans="3:11" hidden="1" x14ac:dyDescent="0.2">
      <c r="C417" s="135"/>
      <c r="D417" s="214"/>
      <c r="E417" s="285"/>
      <c r="F417" s="209"/>
      <c r="G417" s="171"/>
      <c r="H417" s="171"/>
      <c r="I417" s="171"/>
      <c r="J417" s="210"/>
      <c r="K417" s="199"/>
    </row>
    <row r="418" spans="3:11" hidden="1" x14ac:dyDescent="0.2">
      <c r="C418" s="286"/>
      <c r="D418" s="214"/>
      <c r="E418" s="84"/>
      <c r="F418" s="209"/>
      <c r="G418" s="171"/>
      <c r="H418" s="171"/>
      <c r="I418" s="171"/>
      <c r="J418" s="171"/>
      <c r="K418" s="199"/>
    </row>
    <row r="419" spans="3:11" ht="13.5" hidden="1" thickBot="1" x14ac:dyDescent="0.25">
      <c r="C419" s="286"/>
      <c r="D419" s="193"/>
      <c r="E419" s="103" t="s">
        <v>36</v>
      </c>
      <c r="F419" s="287"/>
      <c r="G419" s="288"/>
      <c r="H419" s="288"/>
      <c r="I419" s="288"/>
      <c r="J419" s="289">
        <f>J421+J457+J481+J434</f>
        <v>1571.4</v>
      </c>
      <c r="K419" s="199"/>
    </row>
    <row r="420" spans="3:11" ht="13.5" hidden="1" thickBot="1" x14ac:dyDescent="0.25">
      <c r="C420" s="102">
        <v>60</v>
      </c>
      <c r="D420" s="283"/>
      <c r="E420" s="108"/>
      <c r="F420" s="223"/>
      <c r="G420" s="224"/>
      <c r="H420" s="224"/>
      <c r="I420" s="224"/>
      <c r="J420" s="224"/>
      <c r="K420" s="199"/>
    </row>
    <row r="421" spans="3:11" hidden="1" x14ac:dyDescent="0.2">
      <c r="C421" s="107"/>
      <c r="D421" s="197"/>
      <c r="E421" s="284" t="s">
        <v>123</v>
      </c>
      <c r="F421" s="203" t="s">
        <v>79</v>
      </c>
      <c r="G421" s="204">
        <v>90</v>
      </c>
      <c r="H421" s="204">
        <f>J431</f>
        <v>17.462519999999998</v>
      </c>
      <c r="I421" s="204"/>
      <c r="J421" s="205">
        <v>1571.4</v>
      </c>
      <c r="K421" s="199"/>
    </row>
    <row r="422" spans="3:11" hidden="1" x14ac:dyDescent="0.2">
      <c r="C422" s="227" t="s">
        <v>280</v>
      </c>
      <c r="D422" s="228"/>
      <c r="E422" s="261" t="s">
        <v>83</v>
      </c>
      <c r="F422" s="114" t="s">
        <v>100</v>
      </c>
      <c r="G422" s="115">
        <v>1.944</v>
      </c>
      <c r="H422" s="115">
        <v>0.38</v>
      </c>
      <c r="I422" s="115"/>
      <c r="J422" s="115">
        <f>G422*H422</f>
        <v>0.73872000000000004</v>
      </c>
      <c r="K422" s="199"/>
    </row>
    <row r="423" spans="3:11" hidden="1" x14ac:dyDescent="0.2">
      <c r="C423" s="135" t="s">
        <v>281</v>
      </c>
      <c r="D423" s="212"/>
      <c r="E423" s="261" t="s">
        <v>124</v>
      </c>
      <c r="F423" s="114" t="s">
        <v>100</v>
      </c>
      <c r="G423" s="115">
        <v>1.944</v>
      </c>
      <c r="H423" s="115">
        <v>0.24</v>
      </c>
      <c r="I423" s="115"/>
      <c r="J423" s="115">
        <f>G423*H423</f>
        <v>0.46655999999999997</v>
      </c>
      <c r="K423" s="199"/>
    </row>
    <row r="424" spans="3:11" hidden="1" x14ac:dyDescent="0.2">
      <c r="C424" s="135" t="s">
        <v>282</v>
      </c>
      <c r="D424" s="212"/>
      <c r="E424" s="261" t="s">
        <v>125</v>
      </c>
      <c r="F424" s="114" t="s">
        <v>90</v>
      </c>
      <c r="G424" s="115">
        <v>1.5900000000000001E-2</v>
      </c>
      <c r="H424" s="115">
        <v>30</v>
      </c>
      <c r="I424" s="115"/>
      <c r="J424" s="115">
        <f>G424*H424</f>
        <v>0.47700000000000004</v>
      </c>
      <c r="K424" s="199"/>
    </row>
    <row r="425" spans="3:11" hidden="1" x14ac:dyDescent="0.2">
      <c r="C425" s="135" t="s">
        <v>283</v>
      </c>
      <c r="D425" s="212"/>
      <c r="E425" s="261" t="s">
        <v>126</v>
      </c>
      <c r="F425" s="114" t="s">
        <v>81</v>
      </c>
      <c r="G425" s="115">
        <v>25</v>
      </c>
      <c r="H425" s="115">
        <v>0.45</v>
      </c>
      <c r="I425" s="115"/>
      <c r="J425" s="115">
        <f>G425*H425</f>
        <v>11.25</v>
      </c>
      <c r="K425" s="199"/>
    </row>
    <row r="426" spans="3:11" hidden="1" x14ac:dyDescent="0.2">
      <c r="C426" s="135" t="s">
        <v>284</v>
      </c>
      <c r="D426" s="212"/>
      <c r="E426" s="261" t="s">
        <v>86</v>
      </c>
      <c r="F426" s="114" t="s">
        <v>91</v>
      </c>
      <c r="G426" s="115">
        <v>0.12</v>
      </c>
      <c r="H426" s="97"/>
      <c r="I426" s="115">
        <v>1.31</v>
      </c>
      <c r="J426" s="115">
        <f>G426*I426</f>
        <v>0.15720000000000001</v>
      </c>
      <c r="K426" s="199"/>
    </row>
    <row r="427" spans="3:11" hidden="1" x14ac:dyDescent="0.2">
      <c r="C427" s="135" t="s">
        <v>285</v>
      </c>
      <c r="D427" s="212"/>
      <c r="E427" s="261" t="s">
        <v>85</v>
      </c>
      <c r="F427" s="114" t="s">
        <v>91</v>
      </c>
      <c r="G427" s="115">
        <v>0.6</v>
      </c>
      <c r="H427" s="97"/>
      <c r="I427" s="115">
        <v>2.4</v>
      </c>
      <c r="J427" s="115">
        <f>G427*I427</f>
        <v>1.44</v>
      </c>
      <c r="K427" s="199"/>
    </row>
    <row r="428" spans="3:11" hidden="1" x14ac:dyDescent="0.2">
      <c r="C428" s="135" t="s">
        <v>285</v>
      </c>
      <c r="D428" s="212"/>
      <c r="E428" s="261" t="s">
        <v>86</v>
      </c>
      <c r="F428" s="114" t="s">
        <v>91</v>
      </c>
      <c r="G428" s="115">
        <v>0.3</v>
      </c>
      <c r="H428" s="97"/>
      <c r="I428" s="115">
        <v>1.54</v>
      </c>
      <c r="J428" s="115">
        <f>G428*I428</f>
        <v>0.46199999999999997</v>
      </c>
      <c r="K428" s="199"/>
    </row>
    <row r="429" spans="3:11" hidden="1" x14ac:dyDescent="0.2">
      <c r="C429" s="135" t="s">
        <v>286</v>
      </c>
      <c r="D429" s="212"/>
      <c r="E429" s="261" t="s">
        <v>88</v>
      </c>
      <c r="F429" s="114" t="s">
        <v>92</v>
      </c>
      <c r="G429" s="115">
        <v>120</v>
      </c>
      <c r="H429" s="115"/>
      <c r="I429" s="115"/>
      <c r="J429" s="115">
        <f>SUM(J426:J428)*1.2</f>
        <v>2.4710399999999995</v>
      </c>
      <c r="K429" s="199"/>
    </row>
    <row r="430" spans="3:11" hidden="1" x14ac:dyDescent="0.2">
      <c r="C430" s="135" t="s">
        <v>287</v>
      </c>
      <c r="D430" s="212"/>
      <c r="E430" s="261"/>
      <c r="F430" s="114"/>
      <c r="G430" s="115"/>
      <c r="H430" s="115"/>
      <c r="I430" s="115"/>
      <c r="J430" s="115"/>
      <c r="K430" s="199"/>
    </row>
    <row r="431" spans="3:11" hidden="1" x14ac:dyDescent="0.2">
      <c r="C431" s="135"/>
      <c r="D431" s="212"/>
      <c r="E431" s="134" t="s">
        <v>288</v>
      </c>
      <c r="F431" s="114"/>
      <c r="G431" s="115"/>
      <c r="H431" s="115"/>
      <c r="I431" s="115"/>
      <c r="J431" s="123">
        <f>SUM(J422:J429)</f>
        <v>17.462519999999998</v>
      </c>
      <c r="K431" s="199"/>
    </row>
    <row r="432" spans="3:11" hidden="1" x14ac:dyDescent="0.2">
      <c r="C432" s="135"/>
      <c r="D432" s="212"/>
      <c r="E432" s="134"/>
      <c r="F432" s="114"/>
      <c r="G432" s="115"/>
      <c r="H432" s="115"/>
      <c r="I432" s="115"/>
      <c r="J432" s="123"/>
      <c r="K432" s="199"/>
    </row>
    <row r="433" spans="3:11" hidden="1" x14ac:dyDescent="0.2">
      <c r="C433" s="135"/>
      <c r="D433" s="212"/>
      <c r="E433" s="134"/>
      <c r="F433" s="114"/>
      <c r="G433" s="115"/>
      <c r="H433" s="115"/>
      <c r="I433" s="115"/>
      <c r="J433" s="123"/>
      <c r="K433" s="199"/>
    </row>
    <row r="434" spans="3:11" hidden="1" x14ac:dyDescent="0.2">
      <c r="C434" s="135"/>
      <c r="D434" s="212"/>
      <c r="E434" s="284" t="s">
        <v>22</v>
      </c>
      <c r="F434" s="290" t="s">
        <v>99</v>
      </c>
      <c r="G434" s="204"/>
      <c r="H434" s="204">
        <f>J439</f>
        <v>2.3779999999999997</v>
      </c>
      <c r="I434" s="205"/>
      <c r="J434" s="205"/>
      <c r="K434" s="199"/>
    </row>
    <row r="435" spans="3:11" hidden="1" x14ac:dyDescent="0.2">
      <c r="C435" s="227" t="s">
        <v>193</v>
      </c>
      <c r="D435" s="228"/>
      <c r="E435" s="261" t="s">
        <v>94</v>
      </c>
      <c r="F435" s="114" t="s">
        <v>81</v>
      </c>
      <c r="G435" s="115">
        <v>15</v>
      </c>
      <c r="H435" s="115">
        <v>0.06</v>
      </c>
      <c r="I435" s="115"/>
      <c r="J435" s="115">
        <f>G435*H435</f>
        <v>0.89999999999999991</v>
      </c>
      <c r="K435" s="199"/>
    </row>
    <row r="436" spans="3:11" hidden="1" x14ac:dyDescent="0.2">
      <c r="C436" s="135" t="s">
        <v>194</v>
      </c>
      <c r="D436" s="212"/>
      <c r="E436" s="261" t="s">
        <v>23</v>
      </c>
      <c r="F436" s="114" t="s">
        <v>90</v>
      </c>
      <c r="G436" s="115">
        <v>0.01</v>
      </c>
      <c r="H436" s="115">
        <v>95</v>
      </c>
      <c r="I436" s="115"/>
      <c r="J436" s="115">
        <f>G436*H436</f>
        <v>0.95000000000000007</v>
      </c>
      <c r="K436" s="199"/>
    </row>
    <row r="437" spans="3:11" hidden="1" x14ac:dyDescent="0.2">
      <c r="C437" s="135" t="s">
        <v>196</v>
      </c>
      <c r="D437" s="212"/>
      <c r="E437" s="261" t="s">
        <v>85</v>
      </c>
      <c r="F437" s="114" t="s">
        <v>91</v>
      </c>
      <c r="G437" s="115">
        <v>0.1</v>
      </c>
      <c r="H437" s="115"/>
      <c r="I437" s="115">
        <v>2.4</v>
      </c>
      <c r="J437" s="115">
        <f>G437*I437</f>
        <v>0.24</v>
      </c>
      <c r="K437" s="199"/>
    </row>
    <row r="438" spans="3:11" hidden="1" x14ac:dyDescent="0.2">
      <c r="C438" s="135" t="s">
        <v>197</v>
      </c>
      <c r="D438" s="212"/>
      <c r="E438" s="261" t="s">
        <v>24</v>
      </c>
      <c r="F438" s="293">
        <v>1.2</v>
      </c>
      <c r="G438" s="115"/>
      <c r="H438" s="115"/>
      <c r="I438" s="115"/>
      <c r="J438" s="115">
        <f>J437*1.2</f>
        <v>0.28799999999999998</v>
      </c>
      <c r="K438" s="199"/>
    </row>
    <row r="439" spans="3:11" hidden="1" x14ac:dyDescent="0.2">
      <c r="C439" s="135" t="s">
        <v>198</v>
      </c>
      <c r="D439" s="212"/>
      <c r="E439" s="134" t="s">
        <v>289</v>
      </c>
      <c r="F439" s="98"/>
      <c r="G439" s="123"/>
      <c r="H439" s="123"/>
      <c r="I439" s="123"/>
      <c r="J439" s="123">
        <f>SUM(J435:J438)</f>
        <v>2.3779999999999997</v>
      </c>
      <c r="K439" s="199"/>
    </row>
    <row r="440" spans="3:11" hidden="1" x14ac:dyDescent="0.2">
      <c r="C440" s="135"/>
      <c r="D440" s="212"/>
      <c r="E440" s="134"/>
      <c r="F440" s="98"/>
      <c r="G440" s="123"/>
      <c r="H440" s="123"/>
      <c r="I440" s="123"/>
      <c r="J440" s="123"/>
      <c r="K440" s="199"/>
    </row>
    <row r="441" spans="3:11" hidden="1" x14ac:dyDescent="0.2">
      <c r="C441" s="135"/>
      <c r="D441" s="212"/>
      <c r="E441" s="261"/>
      <c r="F441" s="114"/>
      <c r="G441" s="115"/>
      <c r="H441" s="115"/>
      <c r="I441" s="115"/>
      <c r="J441" s="115"/>
      <c r="K441" s="199"/>
    </row>
    <row r="442" spans="3:11" hidden="1" x14ac:dyDescent="0.2">
      <c r="C442" s="135"/>
      <c r="D442" s="212"/>
      <c r="E442" s="261"/>
      <c r="F442" s="114"/>
      <c r="G442" s="115"/>
      <c r="H442" s="115"/>
      <c r="I442" s="115"/>
      <c r="J442" s="115"/>
      <c r="K442" s="199"/>
    </row>
    <row r="443" spans="3:11" hidden="1" x14ac:dyDescent="0.2">
      <c r="C443" s="135"/>
      <c r="D443" s="212"/>
      <c r="E443" s="134"/>
      <c r="F443" s="114"/>
      <c r="G443" s="115"/>
      <c r="H443" s="115"/>
      <c r="I443" s="115"/>
      <c r="J443" s="123"/>
      <c r="K443" s="199"/>
    </row>
    <row r="444" spans="3:11" hidden="1" x14ac:dyDescent="0.2">
      <c r="C444" s="133"/>
      <c r="D444" s="222"/>
      <c r="E444" s="261"/>
      <c r="F444" s="114"/>
      <c r="G444" s="115"/>
      <c r="H444" s="115"/>
      <c r="I444" s="115"/>
      <c r="J444" s="115"/>
      <c r="K444" s="199"/>
    </row>
    <row r="445" spans="3:11" hidden="1" x14ac:dyDescent="0.2">
      <c r="C445" s="135"/>
      <c r="D445" s="212"/>
      <c r="E445" s="261"/>
      <c r="F445" s="114"/>
      <c r="G445" s="115"/>
      <c r="H445" s="115"/>
      <c r="I445" s="115"/>
      <c r="J445" s="115"/>
      <c r="K445" s="199"/>
    </row>
    <row r="446" spans="3:11" hidden="1" x14ac:dyDescent="0.2">
      <c r="C446" s="135"/>
      <c r="D446" s="212"/>
      <c r="E446" s="261"/>
      <c r="F446" s="114"/>
      <c r="G446" s="115"/>
      <c r="H446" s="115"/>
      <c r="I446" s="115"/>
      <c r="J446" s="115"/>
      <c r="K446" s="199"/>
    </row>
    <row r="447" spans="3:11" hidden="1" x14ac:dyDescent="0.2">
      <c r="C447" s="135"/>
      <c r="D447" s="212"/>
      <c r="E447" s="261"/>
      <c r="F447" s="114"/>
      <c r="G447" s="115"/>
      <c r="H447" s="115"/>
      <c r="I447" s="115"/>
      <c r="J447" s="115"/>
      <c r="K447" s="199"/>
    </row>
    <row r="448" spans="3:11" hidden="1" x14ac:dyDescent="0.2">
      <c r="C448" s="135"/>
      <c r="D448" s="212"/>
      <c r="E448" s="261"/>
      <c r="F448" s="114"/>
      <c r="G448" s="115"/>
      <c r="H448" s="97"/>
      <c r="I448" s="115"/>
      <c r="J448" s="115"/>
      <c r="K448" s="199"/>
    </row>
    <row r="449" spans="3:11" hidden="1" x14ac:dyDescent="0.2">
      <c r="C449" s="135"/>
      <c r="D449" s="212"/>
      <c r="E449" s="261"/>
      <c r="F449" s="114"/>
      <c r="G449" s="115"/>
      <c r="H449" s="97"/>
      <c r="I449" s="115"/>
      <c r="J449" s="115"/>
      <c r="K449" s="199"/>
    </row>
    <row r="450" spans="3:11" hidden="1" x14ac:dyDescent="0.2">
      <c r="C450" s="135"/>
      <c r="D450" s="212"/>
      <c r="E450" s="261"/>
      <c r="F450" s="114"/>
      <c r="G450" s="115"/>
      <c r="H450" s="97"/>
      <c r="I450" s="115"/>
      <c r="J450" s="115"/>
      <c r="K450" s="199"/>
    </row>
    <row r="451" spans="3:11" hidden="1" x14ac:dyDescent="0.2">
      <c r="C451" s="135"/>
      <c r="D451" s="212"/>
      <c r="E451" s="261"/>
      <c r="F451" s="114"/>
      <c r="G451" s="115"/>
      <c r="H451" s="115"/>
      <c r="I451" s="115"/>
      <c r="J451" s="115"/>
      <c r="K451" s="199"/>
    </row>
    <row r="452" spans="3:11" hidden="1" x14ac:dyDescent="0.2">
      <c r="C452" s="135"/>
      <c r="D452" s="212"/>
      <c r="E452" s="134"/>
      <c r="F452" s="114"/>
      <c r="G452" s="115"/>
      <c r="H452" s="115"/>
      <c r="I452" s="115"/>
      <c r="J452" s="123"/>
      <c r="K452" s="199"/>
    </row>
    <row r="453" spans="3:11" hidden="1" x14ac:dyDescent="0.2">
      <c r="C453" s="135"/>
      <c r="D453" s="212"/>
      <c r="E453" s="261"/>
      <c r="F453" s="114"/>
      <c r="G453" s="115"/>
      <c r="H453" s="115"/>
      <c r="I453" s="115"/>
      <c r="J453" s="115"/>
      <c r="K453" s="199"/>
    </row>
    <row r="454" spans="3:11" hidden="1" x14ac:dyDescent="0.2">
      <c r="C454" s="135"/>
      <c r="D454" s="212"/>
      <c r="E454" s="261"/>
      <c r="F454" s="114"/>
      <c r="G454" s="115"/>
      <c r="H454" s="115"/>
      <c r="I454" s="115"/>
      <c r="J454" s="115"/>
      <c r="K454" s="199"/>
    </row>
    <row r="455" spans="3:11" hidden="1" x14ac:dyDescent="0.2">
      <c r="C455" s="135"/>
      <c r="D455" s="212"/>
      <c r="E455" s="261"/>
      <c r="F455" s="114"/>
      <c r="G455" s="115"/>
      <c r="H455" s="115"/>
      <c r="I455" s="115"/>
      <c r="J455" s="115"/>
      <c r="K455" s="199"/>
    </row>
    <row r="456" spans="3:11" hidden="1" x14ac:dyDescent="0.2">
      <c r="C456" s="135"/>
      <c r="D456" s="212"/>
      <c r="E456" s="261"/>
      <c r="F456" s="114"/>
      <c r="G456" s="115"/>
      <c r="H456" s="115"/>
      <c r="I456" s="115"/>
      <c r="J456" s="115"/>
      <c r="K456" s="199"/>
    </row>
    <row r="457" spans="3:11" hidden="1" x14ac:dyDescent="0.2">
      <c r="C457" s="135"/>
      <c r="D457" s="212"/>
      <c r="E457" s="284" t="s">
        <v>30</v>
      </c>
      <c r="F457" s="203" t="s">
        <v>79</v>
      </c>
      <c r="G457" s="204"/>
      <c r="H457" s="204">
        <f>J465</f>
        <v>30.794619999999995</v>
      </c>
      <c r="I457" s="204"/>
      <c r="J457" s="205"/>
      <c r="K457" s="199"/>
    </row>
    <row r="458" spans="3:11" hidden="1" x14ac:dyDescent="0.2">
      <c r="C458" s="227" t="s">
        <v>290</v>
      </c>
      <c r="D458" s="228"/>
      <c r="E458" s="261" t="s">
        <v>83</v>
      </c>
      <c r="F458" s="114" t="s">
        <v>100</v>
      </c>
      <c r="G458" s="115">
        <v>1.944</v>
      </c>
      <c r="H458" s="115">
        <v>0.26</v>
      </c>
      <c r="I458" s="115"/>
      <c r="J458" s="115">
        <f>G458*H458</f>
        <v>0.50544</v>
      </c>
      <c r="K458" s="199"/>
    </row>
    <row r="459" spans="3:11" hidden="1" x14ac:dyDescent="0.2">
      <c r="C459" s="135" t="s">
        <v>291</v>
      </c>
      <c r="D459" s="212"/>
      <c r="E459" s="261" t="s">
        <v>124</v>
      </c>
      <c r="F459" s="114" t="s">
        <v>100</v>
      </c>
      <c r="G459" s="115">
        <v>1.944</v>
      </c>
      <c r="H459" s="115">
        <v>0.18</v>
      </c>
      <c r="I459" s="115"/>
      <c r="J459" s="115">
        <f>G459*H459</f>
        <v>0.34991999999999995</v>
      </c>
      <c r="K459" s="199"/>
    </row>
    <row r="460" spans="3:11" hidden="1" x14ac:dyDescent="0.2">
      <c r="C460" s="135" t="s">
        <v>292</v>
      </c>
      <c r="D460" s="212"/>
      <c r="E460" s="261" t="s">
        <v>128</v>
      </c>
      <c r="F460" s="114" t="s">
        <v>90</v>
      </c>
      <c r="G460" s="115">
        <v>1.5900000000000001E-2</v>
      </c>
      <c r="H460" s="115">
        <v>25</v>
      </c>
      <c r="I460" s="115"/>
      <c r="J460" s="115">
        <f>G460*H460</f>
        <v>0.39750000000000002</v>
      </c>
      <c r="K460" s="199"/>
    </row>
    <row r="461" spans="3:11" hidden="1" x14ac:dyDescent="0.2">
      <c r="C461" s="135" t="s">
        <v>293</v>
      </c>
      <c r="D461" s="212"/>
      <c r="E461" s="261" t="s">
        <v>31</v>
      </c>
      <c r="F461" s="114" t="s">
        <v>81</v>
      </c>
      <c r="G461" s="115">
        <v>25</v>
      </c>
      <c r="H461" s="115">
        <v>0.9</v>
      </c>
      <c r="I461" s="115"/>
      <c r="J461" s="115">
        <f>G461*H461</f>
        <v>22.5</v>
      </c>
      <c r="K461" s="199"/>
    </row>
    <row r="462" spans="3:11" hidden="1" x14ac:dyDescent="0.2">
      <c r="C462" s="135" t="s">
        <v>294</v>
      </c>
      <c r="D462" s="212"/>
      <c r="E462" s="261" t="s">
        <v>85</v>
      </c>
      <c r="F462" s="114" t="s">
        <v>91</v>
      </c>
      <c r="G462" s="115">
        <v>1</v>
      </c>
      <c r="H462" s="97"/>
      <c r="I462" s="115">
        <v>2.4</v>
      </c>
      <c r="J462" s="115">
        <f>G462*I462</f>
        <v>2.4</v>
      </c>
      <c r="K462" s="199"/>
    </row>
    <row r="463" spans="3:11" hidden="1" x14ac:dyDescent="0.2">
      <c r="C463" s="135" t="s">
        <v>295</v>
      </c>
      <c r="D463" s="212"/>
      <c r="E463" s="261" t="s">
        <v>86</v>
      </c>
      <c r="F463" s="114" t="s">
        <v>91</v>
      </c>
      <c r="G463" s="115">
        <v>0.52</v>
      </c>
      <c r="I463" s="115">
        <v>1.54</v>
      </c>
      <c r="J463" s="115">
        <f>G463*I463</f>
        <v>0.80080000000000007</v>
      </c>
      <c r="K463" s="199"/>
    </row>
    <row r="464" spans="3:11" hidden="1" x14ac:dyDescent="0.2">
      <c r="C464" s="135" t="s">
        <v>296</v>
      </c>
      <c r="D464" s="212"/>
      <c r="E464" s="261" t="s">
        <v>88</v>
      </c>
      <c r="F464" s="114" t="s">
        <v>92</v>
      </c>
      <c r="G464" s="115">
        <v>120</v>
      </c>
      <c r="H464" s="115"/>
      <c r="I464" s="115"/>
      <c r="J464" s="115">
        <f>SUM(J462:J463)*1.2</f>
        <v>3.8409599999999999</v>
      </c>
      <c r="K464" s="199"/>
    </row>
    <row r="465" spans="3:11" hidden="1" x14ac:dyDescent="0.2">
      <c r="C465" s="135" t="s">
        <v>297</v>
      </c>
      <c r="D465" s="212"/>
      <c r="E465" s="134" t="s">
        <v>298</v>
      </c>
      <c r="F465" s="114"/>
      <c r="G465" s="115"/>
      <c r="H465" s="115"/>
      <c r="I465" s="115"/>
      <c r="J465" s="123">
        <f>SUM(J458:J464)</f>
        <v>30.794619999999995</v>
      </c>
      <c r="K465" s="199"/>
    </row>
    <row r="466" spans="3:11" hidden="1" x14ac:dyDescent="0.2">
      <c r="C466" s="135"/>
      <c r="D466" s="212"/>
      <c r="E466" s="261"/>
      <c r="F466" s="114"/>
      <c r="G466" s="115"/>
      <c r="H466" s="115"/>
      <c r="I466" s="115"/>
      <c r="J466" s="115"/>
      <c r="K466" s="199"/>
    </row>
    <row r="467" spans="3:11" hidden="1" x14ac:dyDescent="0.2">
      <c r="C467" s="135"/>
      <c r="D467" s="212"/>
      <c r="E467" s="284" t="s">
        <v>10</v>
      </c>
      <c r="F467" s="203" t="s">
        <v>79</v>
      </c>
      <c r="G467" s="204"/>
      <c r="H467" s="204">
        <f>J475</f>
        <v>209.28960000000001</v>
      </c>
      <c r="I467" s="204"/>
      <c r="J467" s="205"/>
      <c r="K467" s="199"/>
    </row>
    <row r="468" spans="3:11" hidden="1" x14ac:dyDescent="0.2">
      <c r="C468" s="227" t="s">
        <v>299</v>
      </c>
      <c r="D468" s="228"/>
      <c r="E468" s="261" t="s">
        <v>127</v>
      </c>
      <c r="F468" s="114" t="s">
        <v>100</v>
      </c>
      <c r="G468" s="115">
        <v>1.944</v>
      </c>
      <c r="H468" s="115">
        <v>0.78</v>
      </c>
      <c r="I468" s="115"/>
      <c r="J468" s="115">
        <f>G468*H468</f>
        <v>1.5163200000000001</v>
      </c>
      <c r="K468" s="199"/>
    </row>
    <row r="469" spans="3:11" hidden="1" x14ac:dyDescent="0.2">
      <c r="C469" s="135" t="s">
        <v>300</v>
      </c>
      <c r="D469" s="212"/>
      <c r="E469" s="261" t="s">
        <v>124</v>
      </c>
      <c r="F469" s="114" t="s">
        <v>100</v>
      </c>
      <c r="G469" s="115">
        <v>1.944</v>
      </c>
      <c r="H469" s="115">
        <v>0.18</v>
      </c>
      <c r="I469" s="115"/>
      <c r="J469" s="115">
        <f>G469*H469</f>
        <v>0.34991999999999995</v>
      </c>
      <c r="K469" s="199"/>
    </row>
    <row r="470" spans="3:11" hidden="1" x14ac:dyDescent="0.2">
      <c r="C470" s="135" t="s">
        <v>301</v>
      </c>
      <c r="D470" s="212"/>
      <c r="E470" s="261" t="s">
        <v>128</v>
      </c>
      <c r="F470" s="114" t="s">
        <v>90</v>
      </c>
      <c r="G470" s="115">
        <v>1.5900000000000001E-2</v>
      </c>
      <c r="H470" s="115">
        <v>24</v>
      </c>
      <c r="I470" s="115"/>
      <c r="J470" s="115">
        <f>G470*H470</f>
        <v>0.38160000000000005</v>
      </c>
      <c r="K470" s="199"/>
    </row>
    <row r="471" spans="3:11" hidden="1" x14ac:dyDescent="0.2">
      <c r="C471" s="135" t="s">
        <v>302</v>
      </c>
      <c r="D471" s="212"/>
      <c r="E471" s="261" t="s">
        <v>129</v>
      </c>
      <c r="F471" s="114" t="s">
        <v>81</v>
      </c>
      <c r="G471" s="115">
        <v>25</v>
      </c>
      <c r="H471" s="115">
        <v>8</v>
      </c>
      <c r="I471" s="115"/>
      <c r="J471" s="115">
        <f>G471*H471</f>
        <v>200</v>
      </c>
      <c r="K471" s="199"/>
    </row>
    <row r="472" spans="3:11" hidden="1" x14ac:dyDescent="0.2">
      <c r="C472" s="135" t="s">
        <v>303</v>
      </c>
      <c r="D472" s="212"/>
      <c r="E472" s="261" t="s">
        <v>85</v>
      </c>
      <c r="F472" s="114" t="s">
        <v>91</v>
      </c>
      <c r="G472" s="115">
        <v>1</v>
      </c>
      <c r="H472" s="97"/>
      <c r="I472" s="115">
        <v>2.4</v>
      </c>
      <c r="J472" s="115">
        <f>G472*I472</f>
        <v>2.4</v>
      </c>
      <c r="K472" s="199"/>
    </row>
    <row r="473" spans="3:11" hidden="1" x14ac:dyDescent="0.2">
      <c r="C473" s="135" t="s">
        <v>304</v>
      </c>
      <c r="D473" s="212"/>
      <c r="E473" s="261" t="s">
        <v>86</v>
      </c>
      <c r="F473" s="114" t="s">
        <v>91</v>
      </c>
      <c r="G473" s="115">
        <v>0.52</v>
      </c>
      <c r="I473" s="115">
        <v>1.54</v>
      </c>
      <c r="J473" s="115">
        <f>G473*I473</f>
        <v>0.80080000000000007</v>
      </c>
      <c r="K473" s="199"/>
    </row>
    <row r="474" spans="3:11" hidden="1" x14ac:dyDescent="0.2">
      <c r="C474" s="135" t="s">
        <v>305</v>
      </c>
      <c r="D474" s="212"/>
      <c r="E474" s="261" t="s">
        <v>88</v>
      </c>
      <c r="F474" s="114" t="s">
        <v>92</v>
      </c>
      <c r="G474" s="115">
        <v>120</v>
      </c>
      <c r="H474" s="115"/>
      <c r="I474" s="115"/>
      <c r="J474" s="115">
        <f>SUM(J472:J473)*1.2</f>
        <v>3.8409599999999999</v>
      </c>
      <c r="K474" s="199"/>
    </row>
    <row r="475" spans="3:11" hidden="1" x14ac:dyDescent="0.2">
      <c r="C475" s="135" t="s">
        <v>306</v>
      </c>
      <c r="D475" s="212"/>
      <c r="E475" s="134" t="s">
        <v>307</v>
      </c>
      <c r="F475" s="114"/>
      <c r="G475" s="115"/>
      <c r="H475" s="115"/>
      <c r="I475" s="115"/>
      <c r="J475" s="123">
        <f>SUM(J468:J474)</f>
        <v>209.28960000000001</v>
      </c>
      <c r="K475" s="199"/>
    </row>
    <row r="476" spans="3:11" hidden="1" x14ac:dyDescent="0.2">
      <c r="C476" s="135"/>
      <c r="D476" s="212"/>
      <c r="E476" s="261"/>
      <c r="F476" s="114"/>
      <c r="G476" s="115"/>
      <c r="H476" s="115"/>
      <c r="I476" s="115"/>
      <c r="J476" s="115"/>
      <c r="K476" s="199"/>
    </row>
    <row r="477" spans="3:11" hidden="1" x14ac:dyDescent="0.2">
      <c r="C477" s="135"/>
      <c r="D477" s="212"/>
      <c r="E477" s="261"/>
      <c r="F477" s="114"/>
      <c r="G477" s="115"/>
      <c r="H477" s="115"/>
      <c r="I477" s="115"/>
      <c r="J477" s="115"/>
      <c r="K477" s="199"/>
    </row>
    <row r="478" spans="3:11" hidden="1" x14ac:dyDescent="0.2">
      <c r="C478" s="135"/>
      <c r="D478" s="212"/>
      <c r="E478" s="261"/>
      <c r="F478" s="114"/>
      <c r="G478" s="115"/>
      <c r="H478" s="115"/>
      <c r="I478" s="115"/>
      <c r="J478" s="115"/>
      <c r="K478" s="199"/>
    </row>
    <row r="479" spans="3:11" hidden="1" x14ac:dyDescent="0.2">
      <c r="C479" s="135"/>
      <c r="D479" s="193"/>
      <c r="K479" s="199"/>
    </row>
    <row r="480" spans="3:11" hidden="1" x14ac:dyDescent="0.2">
      <c r="C480" s="135"/>
      <c r="D480" s="212"/>
      <c r="E480" s="261"/>
      <c r="F480" s="114"/>
      <c r="G480" s="115"/>
      <c r="H480" s="115"/>
      <c r="I480" s="115"/>
      <c r="J480" s="115"/>
      <c r="K480" s="199"/>
    </row>
    <row r="481" spans="3:11" hidden="1" x14ac:dyDescent="0.2">
      <c r="C481" s="135"/>
      <c r="D481" s="212"/>
      <c r="E481" s="284" t="s">
        <v>9</v>
      </c>
      <c r="F481" s="203" t="s">
        <v>99</v>
      </c>
      <c r="G481" s="204"/>
      <c r="H481" s="204">
        <f>J497</f>
        <v>7.7711000000000006</v>
      </c>
      <c r="I481" s="204"/>
      <c r="J481" s="205">
        <f t="shared" ref="J481:J491" si="5">G481*H481</f>
        <v>0</v>
      </c>
      <c r="K481" s="199"/>
    </row>
    <row r="482" spans="3:11" hidden="1" x14ac:dyDescent="0.2">
      <c r="C482" s="227" t="s">
        <v>308</v>
      </c>
      <c r="D482" s="228"/>
      <c r="E482" s="261" t="s">
        <v>83</v>
      </c>
      <c r="F482" s="114" t="s">
        <v>100</v>
      </c>
      <c r="G482" s="115">
        <v>2.68</v>
      </c>
      <c r="H482" s="115">
        <v>0.26</v>
      </c>
      <c r="I482" s="115"/>
      <c r="J482" s="115">
        <f t="shared" si="5"/>
        <v>0.69680000000000009</v>
      </c>
      <c r="K482" s="199"/>
    </row>
    <row r="483" spans="3:11" hidden="1" x14ac:dyDescent="0.2">
      <c r="C483" s="135" t="s">
        <v>309</v>
      </c>
      <c r="D483" s="212"/>
      <c r="E483" s="261" t="s">
        <v>114</v>
      </c>
      <c r="F483" s="114" t="s">
        <v>90</v>
      </c>
      <c r="G483" s="115">
        <v>0.09</v>
      </c>
      <c r="H483" s="115">
        <v>24.4</v>
      </c>
      <c r="I483" s="115"/>
      <c r="J483" s="115">
        <f t="shared" si="5"/>
        <v>2.1959999999999997</v>
      </c>
      <c r="K483" s="199"/>
    </row>
    <row r="484" spans="3:11" hidden="1" x14ac:dyDescent="0.2">
      <c r="C484" s="135" t="s">
        <v>310</v>
      </c>
      <c r="D484" s="212"/>
      <c r="E484" s="261" t="s">
        <v>115</v>
      </c>
      <c r="F484" s="114" t="s">
        <v>90</v>
      </c>
      <c r="G484" s="115">
        <v>0.02</v>
      </c>
      <c r="H484" s="115">
        <v>29</v>
      </c>
      <c r="I484" s="115"/>
      <c r="J484" s="115">
        <f t="shared" si="5"/>
        <v>0.57999999999999996</v>
      </c>
      <c r="K484" s="199"/>
    </row>
    <row r="485" spans="3:11" hidden="1" x14ac:dyDescent="0.2">
      <c r="C485" s="135" t="s">
        <v>311</v>
      </c>
      <c r="D485" s="212"/>
      <c r="E485" s="261" t="s">
        <v>96</v>
      </c>
      <c r="F485" s="114" t="s">
        <v>79</v>
      </c>
      <c r="G485" s="115">
        <v>0.06</v>
      </c>
      <c r="H485" s="115">
        <v>29</v>
      </c>
      <c r="I485" s="115"/>
      <c r="J485" s="115">
        <f t="shared" si="5"/>
        <v>1.74</v>
      </c>
      <c r="K485" s="199"/>
    </row>
    <row r="486" spans="3:11" hidden="1" x14ac:dyDescent="0.2">
      <c r="C486" s="135" t="s">
        <v>312</v>
      </c>
      <c r="D486" s="212"/>
      <c r="E486" s="261" t="s">
        <v>84</v>
      </c>
      <c r="F486" s="114" t="s">
        <v>91</v>
      </c>
      <c r="G486" s="115">
        <v>7.0000000000000007E-2</v>
      </c>
      <c r="H486" s="115">
        <v>5.16</v>
      </c>
      <c r="I486" s="115"/>
      <c r="J486" s="115">
        <f t="shared" si="5"/>
        <v>0.36120000000000002</v>
      </c>
      <c r="K486" s="199"/>
    </row>
    <row r="487" spans="3:11" hidden="1" x14ac:dyDescent="0.2">
      <c r="C487" s="135" t="s">
        <v>313</v>
      </c>
      <c r="D487" s="212"/>
      <c r="E487" s="261" t="s">
        <v>107</v>
      </c>
      <c r="F487" s="114" t="s">
        <v>78</v>
      </c>
      <c r="G487" s="115">
        <v>0.06</v>
      </c>
      <c r="H487" s="115">
        <v>1.1299999999999999</v>
      </c>
      <c r="I487" s="115"/>
      <c r="J487" s="115">
        <f t="shared" si="5"/>
        <v>6.7799999999999985E-2</v>
      </c>
      <c r="K487" s="199"/>
    </row>
    <row r="488" spans="3:11" hidden="1" x14ac:dyDescent="0.2">
      <c r="C488" s="135" t="s">
        <v>314</v>
      </c>
      <c r="D488" s="212"/>
      <c r="E488" s="261" t="s">
        <v>116</v>
      </c>
      <c r="F488" s="114" t="s">
        <v>79</v>
      </c>
      <c r="G488" s="115">
        <v>0.05</v>
      </c>
      <c r="H488" s="115">
        <v>5.18</v>
      </c>
      <c r="I488" s="115"/>
      <c r="J488" s="115">
        <f t="shared" si="5"/>
        <v>0.25900000000000001</v>
      </c>
      <c r="K488" s="199"/>
    </row>
    <row r="489" spans="3:11" hidden="1" x14ac:dyDescent="0.2">
      <c r="C489" s="135" t="s">
        <v>315</v>
      </c>
      <c r="D489" s="212"/>
      <c r="E489" s="261" t="s">
        <v>130</v>
      </c>
      <c r="F489" s="114" t="s">
        <v>100</v>
      </c>
      <c r="G489" s="115">
        <v>0.6</v>
      </c>
      <c r="H489" s="115">
        <v>1.1000000000000001</v>
      </c>
      <c r="I489" s="115"/>
      <c r="J489" s="115">
        <f t="shared" si="5"/>
        <v>0.66</v>
      </c>
      <c r="K489" s="199"/>
    </row>
    <row r="490" spans="3:11" hidden="1" x14ac:dyDescent="0.2">
      <c r="C490" s="135" t="s">
        <v>316</v>
      </c>
      <c r="D490" s="212"/>
      <c r="E490" s="261" t="s">
        <v>97</v>
      </c>
      <c r="F490" s="114" t="s">
        <v>100</v>
      </c>
      <c r="G490" s="115">
        <v>0.01</v>
      </c>
      <c r="H490" s="115">
        <v>0.35</v>
      </c>
      <c r="I490" s="115"/>
      <c r="J490" s="115">
        <f t="shared" si="5"/>
        <v>3.4999999999999996E-3</v>
      </c>
      <c r="K490" s="199"/>
    </row>
    <row r="491" spans="3:11" hidden="1" x14ac:dyDescent="0.2">
      <c r="C491" s="135" t="s">
        <v>317</v>
      </c>
      <c r="D491" s="212"/>
      <c r="E491" s="261" t="s">
        <v>108</v>
      </c>
      <c r="F491" s="114" t="s">
        <v>100</v>
      </c>
      <c r="G491" s="115">
        <v>0.02</v>
      </c>
      <c r="H491" s="115">
        <v>2.2599999999999998</v>
      </c>
      <c r="I491" s="115"/>
      <c r="J491" s="115">
        <f t="shared" si="5"/>
        <v>4.5199999999999997E-2</v>
      </c>
      <c r="K491" s="199"/>
    </row>
    <row r="492" spans="3:11" hidden="1" x14ac:dyDescent="0.2">
      <c r="C492" s="135" t="s">
        <v>318</v>
      </c>
      <c r="D492" s="212"/>
      <c r="E492" s="261" t="s">
        <v>113</v>
      </c>
      <c r="F492" s="114" t="s">
        <v>91</v>
      </c>
      <c r="G492" s="115">
        <v>4.8000000000000001E-2</v>
      </c>
      <c r="H492" s="97"/>
      <c r="I492" s="115">
        <v>2.4</v>
      </c>
      <c r="J492" s="115">
        <f>G492*I492</f>
        <v>0.1152</v>
      </c>
      <c r="K492" s="199"/>
    </row>
    <row r="493" spans="3:11" hidden="1" x14ac:dyDescent="0.2">
      <c r="C493" s="135" t="s">
        <v>319</v>
      </c>
      <c r="D493" s="212"/>
      <c r="E493" s="261" t="s">
        <v>87</v>
      </c>
      <c r="F493" s="114" t="s">
        <v>91</v>
      </c>
      <c r="G493" s="115">
        <v>7.4999999999999997E-2</v>
      </c>
      <c r="I493" s="115">
        <v>2.4</v>
      </c>
      <c r="J493" s="115">
        <f>G493*I493</f>
        <v>0.18</v>
      </c>
      <c r="K493" s="199"/>
    </row>
    <row r="494" spans="3:11" hidden="1" x14ac:dyDescent="0.2">
      <c r="C494" s="135" t="s">
        <v>320</v>
      </c>
      <c r="D494" s="212"/>
      <c r="E494" s="261" t="s">
        <v>85</v>
      </c>
      <c r="F494" s="114" t="s">
        <v>91</v>
      </c>
      <c r="G494" s="115">
        <v>0.02</v>
      </c>
      <c r="H494" s="97"/>
      <c r="I494" s="115">
        <v>2.4</v>
      </c>
      <c r="J494" s="115">
        <f>G494*I494</f>
        <v>4.8000000000000001E-2</v>
      </c>
      <c r="K494" s="199"/>
    </row>
    <row r="495" spans="3:11" hidden="1" x14ac:dyDescent="0.2">
      <c r="C495" s="135" t="s">
        <v>321</v>
      </c>
      <c r="D495" s="212"/>
      <c r="E495" s="261" t="s">
        <v>86</v>
      </c>
      <c r="F495" s="114" t="s">
        <v>91</v>
      </c>
      <c r="G495" s="115">
        <v>0.12</v>
      </c>
      <c r="I495" s="115">
        <v>1.54</v>
      </c>
      <c r="J495" s="115">
        <f>G495*I495</f>
        <v>0.18479999999999999</v>
      </c>
      <c r="K495" s="199"/>
    </row>
    <row r="496" spans="3:11" hidden="1" x14ac:dyDescent="0.2">
      <c r="C496" s="135" t="s">
        <v>322</v>
      </c>
      <c r="D496" s="212"/>
      <c r="E496" s="261" t="s">
        <v>88</v>
      </c>
      <c r="F496" s="114" t="s">
        <v>92</v>
      </c>
      <c r="G496" s="115">
        <v>120</v>
      </c>
      <c r="H496" s="115"/>
      <c r="I496" s="115"/>
      <c r="J496" s="115">
        <f>SUM(J492:J495)*1.2</f>
        <v>0.63360000000000005</v>
      </c>
      <c r="K496" s="199"/>
    </row>
    <row r="497" spans="3:11" hidden="1" x14ac:dyDescent="0.2">
      <c r="C497" s="135" t="s">
        <v>323</v>
      </c>
      <c r="D497" s="212"/>
      <c r="E497" s="134" t="s">
        <v>324</v>
      </c>
      <c r="F497" s="114"/>
      <c r="G497" s="115"/>
      <c r="H497" s="115"/>
      <c r="I497" s="115"/>
      <c r="J497" s="123">
        <f>SUM(J482:J496)</f>
        <v>7.7711000000000006</v>
      </c>
      <c r="K497" s="199"/>
    </row>
    <row r="498" spans="3:11" hidden="1" x14ac:dyDescent="0.2">
      <c r="C498" s="135"/>
      <c r="D498" s="214"/>
      <c r="E498" s="285"/>
      <c r="F498" s="209"/>
      <c r="G498" s="171"/>
      <c r="H498" s="171"/>
      <c r="I498" s="171"/>
      <c r="J498" s="210"/>
      <c r="K498" s="199"/>
    </row>
    <row r="499" spans="3:11" hidden="1" x14ac:dyDescent="0.2">
      <c r="C499" s="286"/>
      <c r="D499" s="193"/>
      <c r="E499" s="146"/>
      <c r="F499" s="147"/>
      <c r="G499" s="148"/>
      <c r="H499" s="148"/>
      <c r="I499" s="148"/>
      <c r="J499" s="294"/>
      <c r="K499" s="199"/>
    </row>
    <row r="500" spans="3:11" ht="13.5" hidden="1" thickBot="1" x14ac:dyDescent="0.25">
      <c r="C500" s="145"/>
      <c r="D500" s="193"/>
      <c r="E500" s="103" t="s">
        <v>60</v>
      </c>
      <c r="F500" s="287"/>
      <c r="G500" s="288"/>
      <c r="H500" s="288"/>
      <c r="I500" s="288"/>
      <c r="J500" s="289"/>
      <c r="K500" s="199"/>
    </row>
    <row r="501" spans="3:11" ht="13.5" hidden="1" thickBot="1" x14ac:dyDescent="0.25">
      <c r="C501" s="102">
        <v>70</v>
      </c>
      <c r="D501" s="283"/>
      <c r="E501" s="108"/>
      <c r="F501" s="223"/>
      <c r="G501" s="224"/>
      <c r="H501" s="224"/>
      <c r="I501" s="224"/>
      <c r="J501" s="224"/>
      <c r="K501" s="199"/>
    </row>
    <row r="502" spans="3:11" hidden="1" x14ac:dyDescent="0.2">
      <c r="C502" s="107"/>
      <c r="D502" s="197"/>
      <c r="E502" s="108"/>
      <c r="F502" s="223"/>
      <c r="G502" s="224"/>
      <c r="H502" s="224"/>
      <c r="I502" s="224"/>
      <c r="J502" s="224"/>
      <c r="K502" s="199"/>
    </row>
    <row r="503" spans="3:11" hidden="1" x14ac:dyDescent="0.2">
      <c r="C503" s="107"/>
      <c r="D503" s="197"/>
      <c r="E503" s="284" t="s">
        <v>135</v>
      </c>
      <c r="F503" s="295"/>
      <c r="G503" s="295"/>
      <c r="H503" s="204"/>
      <c r="I503" s="204"/>
      <c r="J503" s="204"/>
      <c r="K503" s="199"/>
    </row>
    <row r="504" spans="3:11" hidden="1" x14ac:dyDescent="0.2">
      <c r="C504" s="227" t="s">
        <v>34</v>
      </c>
      <c r="D504" s="228"/>
      <c r="E504" s="284" t="s">
        <v>146</v>
      </c>
      <c r="F504" s="203" t="s">
        <v>79</v>
      </c>
      <c r="G504" s="204"/>
      <c r="H504" s="296">
        <f>J512</f>
        <v>21.486799999999999</v>
      </c>
      <c r="I504" s="295"/>
      <c r="J504" s="205"/>
      <c r="K504" s="199"/>
    </row>
    <row r="505" spans="3:11" hidden="1" x14ac:dyDescent="0.2">
      <c r="C505" s="227"/>
      <c r="D505" s="228"/>
      <c r="E505" s="261" t="s">
        <v>136</v>
      </c>
      <c r="F505" s="114" t="s">
        <v>99</v>
      </c>
      <c r="G505" s="115">
        <v>0.76</v>
      </c>
      <c r="H505" s="115">
        <v>9.8000000000000007</v>
      </c>
      <c r="I505" s="115"/>
      <c r="J505" s="115">
        <f>G505*H505</f>
        <v>7.4480000000000004</v>
      </c>
      <c r="K505" s="199"/>
    </row>
    <row r="506" spans="3:11" hidden="1" x14ac:dyDescent="0.2">
      <c r="C506" s="135" t="s">
        <v>199</v>
      </c>
      <c r="D506" s="212"/>
      <c r="E506" s="261" t="s">
        <v>137</v>
      </c>
      <c r="F506" s="114" t="s">
        <v>99</v>
      </c>
      <c r="G506" s="115">
        <v>0.7</v>
      </c>
      <c r="H506" s="115">
        <v>3.5</v>
      </c>
      <c r="I506" s="115"/>
      <c r="J506" s="115">
        <f>G506*H506</f>
        <v>2.4499999999999997</v>
      </c>
      <c r="K506" s="199"/>
    </row>
    <row r="507" spans="3:11" hidden="1" x14ac:dyDescent="0.2">
      <c r="C507" s="135" t="s">
        <v>200</v>
      </c>
      <c r="D507" s="212"/>
      <c r="E507" s="261" t="s">
        <v>95</v>
      </c>
      <c r="F507" s="114" t="s">
        <v>89</v>
      </c>
      <c r="G507" s="115">
        <v>0.2</v>
      </c>
      <c r="H507" s="115">
        <v>1.88</v>
      </c>
      <c r="I507" s="115"/>
      <c r="J507" s="115">
        <f>G507*H507</f>
        <v>0.376</v>
      </c>
      <c r="K507" s="199"/>
    </row>
    <row r="508" spans="3:11" hidden="1" x14ac:dyDescent="0.2">
      <c r="C508" s="135" t="s">
        <v>201</v>
      </c>
      <c r="D508" s="212"/>
      <c r="E508" s="261" t="s">
        <v>98</v>
      </c>
      <c r="F508" s="114" t="s">
        <v>89</v>
      </c>
      <c r="G508" s="115">
        <v>0.06</v>
      </c>
      <c r="H508" s="115">
        <v>3.84</v>
      </c>
      <c r="I508" s="115"/>
      <c r="J508" s="115">
        <f>G508*H508</f>
        <v>0.23039999999999999</v>
      </c>
      <c r="K508" s="199"/>
    </row>
    <row r="509" spans="3:11" hidden="1" x14ac:dyDescent="0.2">
      <c r="C509" s="135" t="s">
        <v>202</v>
      </c>
      <c r="D509" s="212"/>
      <c r="E509" s="261" t="s">
        <v>87</v>
      </c>
      <c r="F509" s="114" t="s">
        <v>91</v>
      </c>
      <c r="G509" s="115">
        <v>1.2</v>
      </c>
      <c r="H509" s="97"/>
      <c r="I509" s="115">
        <v>2.4</v>
      </c>
      <c r="J509" s="115">
        <f>G509*I509</f>
        <v>2.88</v>
      </c>
      <c r="K509" s="199"/>
    </row>
    <row r="510" spans="3:11" hidden="1" x14ac:dyDescent="0.2">
      <c r="C510" s="135" t="s">
        <v>203</v>
      </c>
      <c r="D510" s="212"/>
      <c r="E510" s="261" t="s">
        <v>93</v>
      </c>
      <c r="F510" s="114" t="s">
        <v>91</v>
      </c>
      <c r="G510" s="115">
        <v>1.2</v>
      </c>
      <c r="I510" s="115">
        <v>1.76</v>
      </c>
      <c r="J510" s="115">
        <f>G510*I510</f>
        <v>2.1120000000000001</v>
      </c>
      <c r="K510" s="199"/>
    </row>
    <row r="511" spans="3:11" hidden="1" x14ac:dyDescent="0.2">
      <c r="C511" s="135" t="s">
        <v>204</v>
      </c>
      <c r="D511" s="212"/>
      <c r="E511" s="261" t="s">
        <v>88</v>
      </c>
      <c r="F511" s="114" t="s">
        <v>92</v>
      </c>
      <c r="G511" s="115">
        <v>120</v>
      </c>
      <c r="H511" s="115"/>
      <c r="I511" s="115"/>
      <c r="J511" s="115">
        <f>SUM(J509:J510)*1.2</f>
        <v>5.9904000000000002</v>
      </c>
      <c r="K511" s="199"/>
    </row>
    <row r="512" spans="3:11" hidden="1" x14ac:dyDescent="0.2">
      <c r="C512" s="135" t="s">
        <v>205</v>
      </c>
      <c r="D512" s="212"/>
      <c r="E512" s="134" t="s">
        <v>206</v>
      </c>
      <c r="F512" s="114"/>
      <c r="G512" s="115"/>
      <c r="H512" s="115"/>
      <c r="I512" s="115"/>
      <c r="J512" s="123">
        <f>SUM(J505:J511)</f>
        <v>21.486799999999999</v>
      </c>
      <c r="K512" s="199"/>
    </row>
    <row r="513" spans="3:11" hidden="1" x14ac:dyDescent="0.2">
      <c r="C513" s="135"/>
      <c r="D513" s="212"/>
      <c r="E513" s="261"/>
      <c r="F513" s="114"/>
      <c r="G513" s="115"/>
      <c r="H513" s="115"/>
      <c r="I513" s="115"/>
      <c r="J513" s="115"/>
      <c r="K513" s="199"/>
    </row>
    <row r="514" spans="3:11" hidden="1" x14ac:dyDescent="0.2">
      <c r="C514" s="135"/>
      <c r="D514" s="212"/>
      <c r="E514" s="284" t="s">
        <v>144</v>
      </c>
      <c r="F514" s="203" t="s">
        <v>79</v>
      </c>
      <c r="G514" s="204"/>
      <c r="H514" s="204">
        <f>J520</f>
        <v>15.614799999999997</v>
      </c>
      <c r="I514" s="204"/>
      <c r="J514" s="205"/>
      <c r="K514" s="199"/>
    </row>
    <row r="515" spans="3:11" hidden="1" x14ac:dyDescent="0.2">
      <c r="C515" s="227" t="s">
        <v>35</v>
      </c>
      <c r="D515" s="228"/>
      <c r="E515" s="261" t="s">
        <v>18</v>
      </c>
      <c r="F515" s="114" t="s">
        <v>79</v>
      </c>
      <c r="G515" s="115">
        <v>1.1499999999999999</v>
      </c>
      <c r="H515" s="115">
        <v>9.1</v>
      </c>
      <c r="I515" s="115"/>
      <c r="J515" s="115">
        <f>G515*H515</f>
        <v>10.464999999999998</v>
      </c>
      <c r="K515" s="199"/>
    </row>
    <row r="516" spans="3:11" hidden="1" x14ac:dyDescent="0.2">
      <c r="C516" s="135" t="s">
        <v>207</v>
      </c>
      <c r="D516" s="212"/>
      <c r="E516" s="261" t="s">
        <v>4</v>
      </c>
      <c r="F516" s="114" t="s">
        <v>99</v>
      </c>
      <c r="G516" s="115">
        <v>0.1</v>
      </c>
      <c r="H516" s="115">
        <v>14.45</v>
      </c>
      <c r="I516" s="115"/>
      <c r="J516" s="115">
        <f>G516*H516</f>
        <v>1.4450000000000001</v>
      </c>
      <c r="K516" s="199"/>
    </row>
    <row r="517" spans="3:11" hidden="1" x14ac:dyDescent="0.2">
      <c r="C517" s="135" t="s">
        <v>208</v>
      </c>
      <c r="D517" s="212"/>
      <c r="E517" s="261" t="s">
        <v>2</v>
      </c>
      <c r="F517" s="114" t="s">
        <v>91</v>
      </c>
      <c r="G517" s="115">
        <v>0.4</v>
      </c>
      <c r="H517" s="97"/>
      <c r="I517" s="115">
        <v>2.4</v>
      </c>
      <c r="J517" s="115">
        <f>G517*I517</f>
        <v>0.96</v>
      </c>
      <c r="K517" s="199"/>
    </row>
    <row r="518" spans="3:11" hidden="1" x14ac:dyDescent="0.2">
      <c r="C518" s="135" t="s">
        <v>209</v>
      </c>
      <c r="D518" s="212"/>
      <c r="E518" s="261" t="s">
        <v>3</v>
      </c>
      <c r="F518" s="114" t="s">
        <v>91</v>
      </c>
      <c r="G518" s="115">
        <v>0.4</v>
      </c>
      <c r="I518" s="115">
        <v>1.81</v>
      </c>
      <c r="J518" s="115">
        <f>G518*I518</f>
        <v>0.72400000000000009</v>
      </c>
      <c r="K518" s="199"/>
    </row>
    <row r="519" spans="3:11" hidden="1" x14ac:dyDescent="0.2">
      <c r="C519" s="135" t="s">
        <v>210</v>
      </c>
      <c r="D519" s="212"/>
      <c r="E519" s="261" t="s">
        <v>88</v>
      </c>
      <c r="F519" s="114" t="s">
        <v>92</v>
      </c>
      <c r="G519" s="115">
        <v>120</v>
      </c>
      <c r="H519" s="115"/>
      <c r="I519" s="115"/>
      <c r="J519" s="115">
        <f>SUM(J517:J518)*1.2</f>
        <v>2.0207999999999999</v>
      </c>
      <c r="K519" s="199"/>
    </row>
    <row r="520" spans="3:11" hidden="1" x14ac:dyDescent="0.2">
      <c r="C520" s="135" t="s">
        <v>325</v>
      </c>
      <c r="D520" s="212"/>
      <c r="E520" s="134" t="s">
        <v>211</v>
      </c>
      <c r="F520" s="114"/>
      <c r="G520" s="297"/>
      <c r="H520" s="297"/>
      <c r="I520" s="297"/>
      <c r="J520" s="298">
        <f>SUM(J515:J519)</f>
        <v>15.614799999999997</v>
      </c>
      <c r="K520" s="199"/>
    </row>
    <row r="521" spans="3:11" hidden="1" x14ac:dyDescent="0.2">
      <c r="C521" s="135"/>
      <c r="D521" s="212"/>
      <c r="E521" s="261"/>
      <c r="F521" s="114"/>
      <c r="G521" s="115"/>
      <c r="H521" s="115"/>
      <c r="I521" s="115"/>
      <c r="J521" s="115"/>
      <c r="K521" s="199"/>
    </row>
    <row r="522" spans="3:11" hidden="1" x14ac:dyDescent="0.2">
      <c r="C522" s="135"/>
      <c r="D522" s="212"/>
      <c r="E522" s="284"/>
      <c r="F522" s="203"/>
      <c r="G522" s="204"/>
      <c r="H522" s="204"/>
      <c r="I522" s="204"/>
      <c r="J522" s="205"/>
      <c r="K522" s="199"/>
    </row>
    <row r="523" spans="3:11" hidden="1" x14ac:dyDescent="0.2">
      <c r="C523" s="227"/>
      <c r="D523" s="291"/>
      <c r="E523" s="299"/>
      <c r="F523" s="300"/>
      <c r="G523" s="301"/>
      <c r="H523" s="301"/>
      <c r="I523" s="301"/>
      <c r="J523" s="302"/>
      <c r="K523" s="199"/>
    </row>
    <row r="524" spans="3:11" ht="13.5" hidden="1" thickBot="1" x14ac:dyDescent="0.25">
      <c r="C524" s="303"/>
      <c r="D524" s="304"/>
      <c r="E524" s="103" t="s">
        <v>32</v>
      </c>
      <c r="F524" s="287"/>
      <c r="G524" s="288"/>
      <c r="H524" s="288"/>
      <c r="I524" s="288"/>
      <c r="J524" s="289">
        <v>3780</v>
      </c>
      <c r="K524" s="199"/>
    </row>
    <row r="525" spans="3:11" ht="15.75" hidden="1" thickBot="1" x14ac:dyDescent="0.25">
      <c r="C525" s="102">
        <v>80</v>
      </c>
      <c r="D525" s="283"/>
      <c r="E525" s="70" t="s">
        <v>343</v>
      </c>
      <c r="F525" s="71" t="s">
        <v>99</v>
      </c>
      <c r="G525" s="72">
        <v>40</v>
      </c>
      <c r="H525" s="115">
        <v>5.5</v>
      </c>
      <c r="I525" s="115"/>
      <c r="J525" s="115">
        <v>220</v>
      </c>
      <c r="K525" s="87"/>
    </row>
    <row r="526" spans="3:11" ht="16.5" hidden="1" x14ac:dyDescent="0.2">
      <c r="C526" s="69" t="s">
        <v>342</v>
      </c>
      <c r="D526" s="73"/>
      <c r="E526" s="25"/>
      <c r="F526" s="26"/>
      <c r="G526" s="28"/>
      <c r="H526" s="115"/>
      <c r="I526" s="115"/>
      <c r="J526" s="115"/>
      <c r="K526" s="87"/>
    </row>
    <row r="527" spans="3:11" ht="16.5" hidden="1" x14ac:dyDescent="0.2">
      <c r="C527" s="22"/>
      <c r="D527" s="26"/>
      <c r="E527" s="25"/>
      <c r="F527" s="26"/>
      <c r="G527" s="28"/>
      <c r="H527" s="115"/>
      <c r="I527" s="115"/>
      <c r="J527" s="115"/>
      <c r="K527" s="87"/>
    </row>
    <row r="528" spans="3:11" ht="16.5" hidden="1" x14ac:dyDescent="0.2">
      <c r="C528" s="22"/>
      <c r="D528" s="26"/>
      <c r="E528" s="25"/>
      <c r="F528" s="26"/>
      <c r="G528" s="28"/>
      <c r="H528" s="115"/>
      <c r="I528" s="115"/>
      <c r="J528" s="115"/>
      <c r="K528" s="87"/>
    </row>
    <row r="529" spans="3:11" ht="16.5" hidden="1" x14ac:dyDescent="0.2">
      <c r="C529" s="22"/>
      <c r="D529" s="26"/>
      <c r="E529" s="25"/>
      <c r="F529" s="26"/>
      <c r="G529" s="28"/>
      <c r="H529" s="115"/>
      <c r="I529" s="115"/>
      <c r="J529" s="115"/>
      <c r="K529" s="87"/>
    </row>
    <row r="530" spans="3:11" ht="16.5" hidden="1" x14ac:dyDescent="0.2">
      <c r="C530" s="22"/>
      <c r="D530" s="26"/>
      <c r="E530" s="25"/>
      <c r="F530" s="26"/>
      <c r="G530" s="28"/>
      <c r="H530" s="115"/>
      <c r="I530" s="115"/>
      <c r="J530" s="115"/>
      <c r="K530" s="87"/>
    </row>
    <row r="531" spans="3:11" ht="16.5" hidden="1" x14ac:dyDescent="0.2">
      <c r="C531" s="22"/>
      <c r="D531" s="26"/>
      <c r="E531" s="25"/>
      <c r="F531" s="26"/>
      <c r="G531" s="28"/>
      <c r="H531" s="115"/>
      <c r="I531" s="115"/>
      <c r="J531" s="115"/>
      <c r="K531" s="87"/>
    </row>
    <row r="532" spans="3:11" ht="16.5" hidden="1" x14ac:dyDescent="0.2">
      <c r="C532" s="22"/>
      <c r="D532" s="26"/>
      <c r="E532" s="25"/>
      <c r="F532" s="26"/>
      <c r="G532" s="28"/>
      <c r="H532" s="115"/>
      <c r="I532" s="115"/>
      <c r="J532" s="115"/>
      <c r="K532" s="87"/>
    </row>
    <row r="533" spans="3:11" ht="16.5" hidden="1" x14ac:dyDescent="0.2">
      <c r="C533" s="22"/>
      <c r="D533" s="26"/>
      <c r="E533" s="25"/>
      <c r="F533" s="26"/>
      <c r="G533" s="28"/>
      <c r="H533" s="115"/>
      <c r="I533" s="115"/>
      <c r="J533" s="115"/>
      <c r="K533" s="87"/>
    </row>
    <row r="534" spans="3:11" ht="16.5" hidden="1" x14ac:dyDescent="0.2">
      <c r="C534" s="22"/>
      <c r="D534" s="26"/>
      <c r="E534" s="25"/>
      <c r="F534" s="26"/>
      <c r="G534" s="28"/>
      <c r="H534" s="115"/>
      <c r="I534" s="115"/>
      <c r="J534" s="115"/>
      <c r="K534" s="87"/>
    </row>
    <row r="535" spans="3:11" ht="16.5" hidden="1" x14ac:dyDescent="0.2">
      <c r="C535" s="22"/>
      <c r="D535" s="26"/>
      <c r="E535" s="25"/>
      <c r="F535" s="26"/>
      <c r="G535" s="28"/>
      <c r="H535" s="115"/>
      <c r="I535" s="115"/>
      <c r="J535" s="115"/>
      <c r="K535" s="87"/>
    </row>
    <row r="536" spans="3:11" ht="16.5" hidden="1" x14ac:dyDescent="0.2">
      <c r="C536" s="22"/>
      <c r="D536" s="26"/>
      <c r="E536" s="25"/>
      <c r="F536" s="26"/>
      <c r="G536" s="28"/>
      <c r="H536" s="115"/>
      <c r="I536" s="115"/>
      <c r="J536" s="115"/>
      <c r="K536" s="87"/>
    </row>
    <row r="537" spans="3:11" ht="16.5" hidden="1" x14ac:dyDescent="0.2">
      <c r="C537" s="22"/>
      <c r="D537" s="26"/>
      <c r="E537" s="25"/>
      <c r="F537" s="26"/>
      <c r="G537" s="28"/>
      <c r="H537" s="115"/>
      <c r="I537" s="115"/>
      <c r="J537" s="115"/>
      <c r="K537" s="87"/>
    </row>
    <row r="538" spans="3:11" ht="16.5" hidden="1" x14ac:dyDescent="0.2">
      <c r="C538" s="22"/>
      <c r="D538" s="26"/>
      <c r="E538" s="25"/>
      <c r="F538" s="26"/>
      <c r="G538" s="28"/>
      <c r="H538" s="115"/>
      <c r="I538" s="115"/>
      <c r="J538" s="115"/>
      <c r="K538" s="87"/>
    </row>
    <row r="539" spans="3:11" ht="16.5" hidden="1" x14ac:dyDescent="0.2">
      <c r="C539" s="22"/>
      <c r="D539" s="26"/>
      <c r="E539" s="25"/>
      <c r="F539" s="26"/>
      <c r="G539" s="28"/>
      <c r="H539" s="115"/>
      <c r="I539" s="115"/>
      <c r="J539" s="115"/>
      <c r="K539" s="87"/>
    </row>
    <row r="540" spans="3:11" ht="16.5" hidden="1" x14ac:dyDescent="0.2">
      <c r="C540" s="22"/>
      <c r="D540" s="26"/>
      <c r="E540" s="25"/>
      <c r="F540" s="26"/>
      <c r="G540" s="28"/>
      <c r="H540" s="115"/>
      <c r="I540" s="115"/>
      <c r="J540" s="115"/>
      <c r="K540" s="87"/>
    </row>
    <row r="541" spans="3:11" ht="16.5" hidden="1" x14ac:dyDescent="0.2">
      <c r="C541" s="22"/>
      <c r="D541" s="26"/>
      <c r="E541" s="25"/>
      <c r="F541" s="26"/>
      <c r="G541" s="28"/>
      <c r="H541" s="115"/>
      <c r="I541" s="115"/>
      <c r="J541" s="115"/>
      <c r="K541" s="87"/>
    </row>
    <row r="542" spans="3:11" ht="16.5" hidden="1" x14ac:dyDescent="0.2">
      <c r="C542" s="22"/>
      <c r="D542" s="26"/>
      <c r="E542" s="25"/>
      <c r="F542" s="26"/>
      <c r="G542" s="28"/>
      <c r="H542" s="115"/>
      <c r="I542" s="115"/>
      <c r="J542" s="115"/>
      <c r="K542" s="87"/>
    </row>
    <row r="543" spans="3:11" ht="16.5" hidden="1" x14ac:dyDescent="0.2">
      <c r="C543" s="22"/>
      <c r="D543" s="26"/>
      <c r="E543" s="25"/>
      <c r="F543" s="26"/>
      <c r="G543" s="28"/>
      <c r="H543" s="115"/>
      <c r="I543" s="115"/>
      <c r="J543" s="115"/>
      <c r="K543" s="87"/>
    </row>
    <row r="544" spans="3:11" ht="16.5" hidden="1" x14ac:dyDescent="0.2">
      <c r="C544" s="22"/>
      <c r="D544" s="26"/>
      <c r="E544" s="25"/>
      <c r="F544" s="26"/>
      <c r="G544" s="28"/>
      <c r="H544" s="115"/>
      <c r="I544" s="115"/>
      <c r="J544" s="115"/>
      <c r="K544" s="87"/>
    </row>
    <row r="545" spans="3:11" ht="16.5" hidden="1" x14ac:dyDescent="0.2">
      <c r="C545" s="22"/>
      <c r="D545" s="26"/>
      <c r="E545" s="25"/>
      <c r="F545" s="26"/>
      <c r="G545" s="28"/>
      <c r="H545" s="115"/>
      <c r="I545" s="115"/>
      <c r="J545" s="115"/>
      <c r="K545" s="87"/>
    </row>
    <row r="546" spans="3:11" ht="16.5" hidden="1" x14ac:dyDescent="0.2">
      <c r="C546" s="22"/>
      <c r="D546" s="26"/>
      <c r="E546" s="25"/>
      <c r="F546" s="26"/>
      <c r="G546" s="28"/>
      <c r="H546" s="115"/>
      <c r="I546" s="115"/>
      <c r="J546" s="115"/>
      <c r="K546" s="87"/>
    </row>
    <row r="547" spans="3:11" ht="16.5" hidden="1" x14ac:dyDescent="0.2">
      <c r="C547" s="22"/>
      <c r="D547" s="26"/>
      <c r="E547" s="25"/>
      <c r="F547" s="26"/>
      <c r="G547" s="28"/>
      <c r="H547" s="115"/>
      <c r="I547" s="115"/>
      <c r="J547" s="115"/>
      <c r="K547" s="87"/>
    </row>
    <row r="548" spans="3:11" ht="16.5" hidden="1" x14ac:dyDescent="0.2">
      <c r="C548" s="22"/>
      <c r="D548" s="24"/>
      <c r="E548" s="23"/>
      <c r="F548" s="24"/>
      <c r="G548" s="27"/>
      <c r="H548" s="115"/>
      <c r="I548" s="115"/>
      <c r="J548" s="115"/>
      <c r="K548" s="87"/>
    </row>
    <row r="549" spans="3:11" ht="16.5" hidden="1" x14ac:dyDescent="0.2">
      <c r="C549" s="22"/>
      <c r="D549" s="26"/>
      <c r="E549" s="25"/>
      <c r="F549" s="26"/>
      <c r="G549" s="28"/>
      <c r="H549" s="115"/>
      <c r="I549" s="115"/>
      <c r="J549" s="115"/>
      <c r="K549" s="87"/>
    </row>
    <row r="550" spans="3:11" ht="16.5" hidden="1" x14ac:dyDescent="0.2">
      <c r="C550" s="22"/>
      <c r="D550" s="26"/>
      <c r="E550" s="25"/>
      <c r="F550" s="26"/>
      <c r="G550" s="28"/>
      <c r="H550" s="115"/>
      <c r="I550" s="115"/>
      <c r="J550" s="115"/>
      <c r="K550" s="87"/>
    </row>
    <row r="551" spans="3:11" ht="16.5" hidden="1" x14ac:dyDescent="0.2">
      <c r="C551" s="22"/>
      <c r="D551" s="26"/>
      <c r="E551" s="25"/>
      <c r="F551" s="26"/>
      <c r="G551" s="28"/>
      <c r="H551" s="115"/>
      <c r="I551" s="115"/>
      <c r="J551" s="115"/>
      <c r="K551" s="87"/>
    </row>
    <row r="552" spans="3:11" ht="16.5" hidden="1" x14ac:dyDescent="0.2">
      <c r="C552" s="22"/>
      <c r="D552" s="26"/>
      <c r="E552" s="25"/>
      <c r="F552" s="26"/>
      <c r="G552" s="28"/>
      <c r="H552" s="115"/>
      <c r="I552" s="115"/>
      <c r="J552" s="115"/>
      <c r="K552" s="87"/>
    </row>
    <row r="553" spans="3:11" ht="16.5" hidden="1" x14ac:dyDescent="0.2">
      <c r="C553" s="22"/>
      <c r="D553" s="26"/>
      <c r="E553" s="25"/>
      <c r="F553" s="26"/>
      <c r="G553" s="28"/>
      <c r="H553" s="115"/>
      <c r="I553" s="115"/>
      <c r="J553" s="115"/>
      <c r="K553" s="87"/>
    </row>
    <row r="554" spans="3:11" ht="16.5" hidden="1" x14ac:dyDescent="0.2">
      <c r="C554" s="22"/>
      <c r="D554" s="26"/>
      <c r="E554" s="25"/>
      <c r="F554" s="26"/>
      <c r="G554" s="28"/>
      <c r="H554" s="115"/>
      <c r="I554" s="115"/>
      <c r="J554" s="115"/>
      <c r="K554" s="87"/>
    </row>
    <row r="555" spans="3:11" ht="16.5" hidden="1" x14ac:dyDescent="0.2">
      <c r="C555" s="22"/>
      <c r="D555" s="26"/>
      <c r="E555" s="25"/>
      <c r="F555" s="26"/>
      <c r="G555" s="28"/>
      <c r="H555" s="115"/>
      <c r="I555" s="115"/>
      <c r="J555" s="115"/>
      <c r="K555" s="87"/>
    </row>
    <row r="556" spans="3:11" ht="16.5" hidden="1" x14ac:dyDescent="0.2">
      <c r="C556" s="22"/>
      <c r="D556" s="26"/>
      <c r="E556" s="25"/>
      <c r="F556" s="26"/>
      <c r="G556" s="28"/>
      <c r="H556" s="115"/>
      <c r="I556" s="115"/>
      <c r="J556" s="115"/>
      <c r="K556" s="87"/>
    </row>
    <row r="557" spans="3:11" ht="16.5" hidden="1" x14ac:dyDescent="0.2">
      <c r="C557" s="22"/>
      <c r="D557" s="26"/>
      <c r="E557" s="25"/>
      <c r="F557" s="26"/>
      <c r="G557" s="28"/>
      <c r="H557" s="115"/>
      <c r="I557" s="115"/>
      <c r="J557" s="115"/>
      <c r="K557" s="87"/>
    </row>
    <row r="558" spans="3:11" ht="16.5" hidden="1" x14ac:dyDescent="0.2">
      <c r="C558" s="22"/>
      <c r="D558" s="26"/>
      <c r="E558" s="25"/>
      <c r="F558" s="26"/>
      <c r="G558" s="28"/>
      <c r="H558" s="115"/>
      <c r="I558" s="115"/>
      <c r="J558" s="115"/>
      <c r="K558" s="87"/>
    </row>
    <row r="559" spans="3:11" ht="16.5" hidden="1" x14ac:dyDescent="0.2">
      <c r="C559" s="22"/>
      <c r="D559" s="26"/>
      <c r="E559" s="25"/>
      <c r="F559" s="26"/>
      <c r="G559" s="28"/>
      <c r="H559" s="115"/>
      <c r="I559" s="115"/>
      <c r="J559" s="115"/>
      <c r="K559" s="87"/>
    </row>
    <row r="560" spans="3:11" ht="16.5" hidden="1" x14ac:dyDescent="0.2">
      <c r="C560" s="22"/>
      <c r="D560" s="26"/>
      <c r="E560" s="25"/>
      <c r="F560" s="26"/>
      <c r="G560" s="28"/>
      <c r="H560" s="115"/>
      <c r="I560" s="115"/>
      <c r="J560" s="115"/>
      <c r="K560" s="87"/>
    </row>
    <row r="561" spans="3:11" ht="16.5" hidden="1" x14ac:dyDescent="0.2">
      <c r="C561" s="22"/>
      <c r="D561" s="26"/>
      <c r="E561" s="25"/>
      <c r="F561" s="26"/>
      <c r="G561" s="28"/>
      <c r="H561" s="115"/>
      <c r="I561" s="115"/>
      <c r="J561" s="115"/>
      <c r="K561" s="87"/>
    </row>
    <row r="562" spans="3:11" ht="16.5" hidden="1" x14ac:dyDescent="0.2">
      <c r="C562" s="22"/>
      <c r="D562" s="26"/>
      <c r="E562" s="25"/>
      <c r="F562" s="26"/>
      <c r="G562" s="28"/>
      <c r="H562" s="115"/>
      <c r="I562" s="115"/>
      <c r="J562" s="115"/>
      <c r="K562" s="87"/>
    </row>
    <row r="563" spans="3:11" ht="16.5" hidden="1" x14ac:dyDescent="0.2">
      <c r="C563" s="22"/>
      <c r="D563" s="26"/>
      <c r="E563" s="25"/>
      <c r="F563" s="26"/>
      <c r="G563" s="28"/>
      <c r="H563" s="115"/>
      <c r="I563" s="115"/>
      <c r="J563" s="115"/>
      <c r="K563" s="87"/>
    </row>
    <row r="564" spans="3:11" ht="16.5" hidden="1" x14ac:dyDescent="0.2">
      <c r="C564" s="22"/>
      <c r="D564" s="26"/>
      <c r="E564" s="25"/>
      <c r="F564" s="26"/>
      <c r="G564" s="28"/>
      <c r="H564" s="115"/>
      <c r="I564" s="115"/>
      <c r="J564" s="115"/>
      <c r="K564" s="87"/>
    </row>
    <row r="565" spans="3:11" ht="16.5" hidden="1" x14ac:dyDescent="0.2">
      <c r="C565" s="22"/>
      <c r="D565" s="26"/>
      <c r="E565" s="25"/>
      <c r="F565" s="26"/>
      <c r="G565" s="28"/>
      <c r="H565" s="115"/>
      <c r="I565" s="115"/>
      <c r="J565" s="115"/>
      <c r="K565" s="87"/>
    </row>
    <row r="566" spans="3:11" ht="16.5" hidden="1" x14ac:dyDescent="0.2">
      <c r="C566" s="22"/>
      <c r="D566" s="26"/>
      <c r="E566" s="25"/>
      <c r="F566" s="26"/>
      <c r="G566" s="28"/>
      <c r="H566" s="115"/>
      <c r="I566" s="115"/>
      <c r="J566" s="115"/>
      <c r="K566" s="87"/>
    </row>
    <row r="567" spans="3:11" ht="16.5" hidden="1" x14ac:dyDescent="0.2">
      <c r="C567" s="22"/>
      <c r="D567" s="26"/>
      <c r="E567" s="25"/>
      <c r="F567" s="26"/>
      <c r="G567" s="28"/>
      <c r="H567" s="115"/>
      <c r="I567" s="115"/>
      <c r="J567" s="115"/>
      <c r="K567" s="87"/>
    </row>
    <row r="568" spans="3:11" ht="16.5" hidden="1" x14ac:dyDescent="0.2">
      <c r="C568" s="22"/>
      <c r="D568" s="26"/>
      <c r="E568" s="25"/>
      <c r="F568" s="26"/>
      <c r="G568" s="28"/>
      <c r="H568" s="115"/>
      <c r="I568" s="115"/>
      <c r="J568" s="115"/>
      <c r="K568" s="87"/>
    </row>
    <row r="569" spans="3:11" ht="16.5" hidden="1" x14ac:dyDescent="0.2">
      <c r="C569" s="22"/>
      <c r="D569" s="26"/>
      <c r="E569" s="25"/>
      <c r="F569" s="26"/>
      <c r="G569" s="28"/>
      <c r="H569" s="115"/>
      <c r="I569" s="115"/>
      <c r="J569" s="115"/>
      <c r="K569" s="87"/>
    </row>
    <row r="570" spans="3:11" ht="16.5" hidden="1" x14ac:dyDescent="0.2">
      <c r="C570" s="22"/>
      <c r="D570" s="26"/>
      <c r="E570" s="25"/>
      <c r="F570" s="26"/>
      <c r="G570" s="28"/>
      <c r="H570" s="115"/>
      <c r="I570" s="115"/>
      <c r="J570" s="115"/>
      <c r="K570" s="87"/>
    </row>
    <row r="571" spans="3:11" ht="16.5" hidden="1" x14ac:dyDescent="0.2">
      <c r="C571" s="22"/>
      <c r="D571" s="26"/>
      <c r="E571" s="25"/>
      <c r="F571" s="26"/>
      <c r="G571" s="28"/>
      <c r="H571" s="115"/>
      <c r="I571" s="115"/>
      <c r="J571" s="115"/>
      <c r="K571" s="87"/>
    </row>
    <row r="572" spans="3:11" ht="16.5" hidden="1" x14ac:dyDescent="0.2">
      <c r="C572" s="22"/>
      <c r="D572" s="26"/>
      <c r="E572" s="25"/>
      <c r="F572" s="26"/>
      <c r="G572" s="28"/>
      <c r="H572" s="115"/>
      <c r="I572" s="115"/>
      <c r="J572" s="115"/>
      <c r="K572" s="87"/>
    </row>
    <row r="573" spans="3:11" ht="16.5" hidden="1" x14ac:dyDescent="0.2">
      <c r="C573" s="22"/>
      <c r="D573" s="26"/>
      <c r="E573" s="25"/>
      <c r="F573" s="26"/>
      <c r="G573" s="28"/>
      <c r="H573" s="115"/>
      <c r="I573" s="115"/>
      <c r="J573" s="115"/>
      <c r="K573" s="87"/>
    </row>
    <row r="574" spans="3:11" ht="16.5" hidden="1" x14ac:dyDescent="0.2">
      <c r="C574" s="22"/>
      <c r="D574" s="26"/>
      <c r="E574" s="25"/>
      <c r="F574" s="26"/>
      <c r="G574" s="28"/>
      <c r="H574" s="115"/>
      <c r="I574" s="115"/>
      <c r="J574" s="115"/>
      <c r="K574" s="87"/>
    </row>
    <row r="575" spans="3:11" ht="16.5" hidden="1" x14ac:dyDescent="0.2">
      <c r="C575" s="22"/>
      <c r="D575" s="26"/>
      <c r="E575" s="25"/>
      <c r="F575" s="26"/>
      <c r="G575" s="28"/>
      <c r="H575" s="115"/>
      <c r="I575" s="115"/>
      <c r="J575" s="115"/>
      <c r="K575" s="87"/>
    </row>
    <row r="576" spans="3:11" ht="16.5" hidden="1" x14ac:dyDescent="0.2">
      <c r="C576" s="22"/>
      <c r="D576" s="26"/>
      <c r="E576" s="25"/>
      <c r="F576" s="26"/>
      <c r="G576" s="28"/>
      <c r="H576" s="115"/>
      <c r="I576" s="115"/>
      <c r="J576" s="115"/>
      <c r="K576" s="87"/>
    </row>
    <row r="577" spans="3:11" ht="16.5" hidden="1" x14ac:dyDescent="0.2">
      <c r="C577" s="22"/>
      <c r="D577" s="26"/>
      <c r="E577" s="25"/>
      <c r="F577" s="26"/>
      <c r="G577" s="28"/>
      <c r="H577" s="115"/>
      <c r="I577" s="115"/>
      <c r="J577" s="115"/>
      <c r="K577" s="87"/>
    </row>
    <row r="578" spans="3:11" ht="16.5" hidden="1" x14ac:dyDescent="0.2">
      <c r="C578" s="22"/>
      <c r="D578" s="26"/>
      <c r="E578" s="25"/>
      <c r="F578" s="26"/>
      <c r="G578" s="28"/>
      <c r="H578" s="115"/>
      <c r="I578" s="115"/>
      <c r="J578" s="115"/>
      <c r="K578" s="87"/>
    </row>
    <row r="579" spans="3:11" ht="16.5" hidden="1" x14ac:dyDescent="0.2">
      <c r="C579" s="22"/>
      <c r="D579" s="26"/>
      <c r="E579" s="25"/>
      <c r="F579" s="26"/>
      <c r="G579" s="28"/>
      <c r="H579" s="115"/>
      <c r="I579" s="115"/>
      <c r="J579" s="115"/>
      <c r="K579" s="87"/>
    </row>
    <row r="580" spans="3:11" ht="16.5" hidden="1" x14ac:dyDescent="0.2">
      <c r="C580" s="22"/>
      <c r="D580" s="26"/>
      <c r="E580" s="25"/>
      <c r="F580" s="26"/>
      <c r="G580" s="28"/>
      <c r="H580" s="115"/>
      <c r="I580" s="115"/>
      <c r="J580" s="115"/>
      <c r="K580" s="87"/>
    </row>
    <row r="581" spans="3:11" ht="16.5" hidden="1" x14ac:dyDescent="0.2">
      <c r="C581" s="22"/>
      <c r="D581" s="26"/>
      <c r="E581" s="25"/>
      <c r="F581" s="26"/>
      <c r="G581" s="28"/>
      <c r="H581" s="115"/>
      <c r="I581" s="115"/>
      <c r="J581" s="115"/>
      <c r="K581" s="87"/>
    </row>
    <row r="582" spans="3:11" ht="16.5" hidden="1" x14ac:dyDescent="0.2">
      <c r="C582" s="22"/>
      <c r="D582" s="26"/>
      <c r="E582" s="25"/>
      <c r="F582" s="26"/>
      <c r="G582" s="28"/>
      <c r="H582" s="115"/>
      <c r="I582" s="115"/>
      <c r="J582" s="115"/>
      <c r="K582" s="87"/>
    </row>
    <row r="583" spans="3:11" ht="16.5" hidden="1" x14ac:dyDescent="0.2">
      <c r="C583" s="22"/>
      <c r="D583" s="26"/>
      <c r="E583" s="25"/>
      <c r="F583" s="26"/>
      <c r="G583" s="28"/>
      <c r="H583" s="115"/>
      <c r="I583" s="115"/>
      <c r="J583" s="115"/>
      <c r="K583" s="87"/>
    </row>
    <row r="584" spans="3:11" ht="16.5" hidden="1" x14ac:dyDescent="0.2">
      <c r="C584" s="22"/>
      <c r="D584" s="26"/>
      <c r="E584" s="25"/>
      <c r="F584" s="26"/>
      <c r="G584" s="28"/>
      <c r="H584" s="115"/>
      <c r="I584" s="115"/>
      <c r="J584" s="115"/>
      <c r="K584" s="87"/>
    </row>
    <row r="585" spans="3:11" ht="16.5" hidden="1" x14ac:dyDescent="0.2">
      <c r="C585" s="22"/>
      <c r="D585" s="26"/>
      <c r="E585" s="25"/>
      <c r="F585" s="26"/>
      <c r="G585" s="28"/>
      <c r="H585" s="115"/>
      <c r="I585" s="115"/>
      <c r="J585" s="115"/>
      <c r="K585" s="87"/>
    </row>
    <row r="586" spans="3:11" ht="16.5" hidden="1" x14ac:dyDescent="0.2">
      <c r="C586" s="22"/>
      <c r="D586" s="26"/>
      <c r="E586" s="25"/>
      <c r="F586" s="26"/>
      <c r="G586" s="28"/>
      <c r="H586" s="115"/>
      <c r="I586" s="115"/>
      <c r="J586" s="115"/>
      <c r="K586" s="87"/>
    </row>
    <row r="587" spans="3:11" ht="16.5" hidden="1" x14ac:dyDescent="0.2">
      <c r="C587" s="22"/>
      <c r="D587" s="26"/>
      <c r="E587" s="25"/>
      <c r="F587" s="26"/>
      <c r="G587" s="28"/>
      <c r="H587" s="115"/>
      <c r="I587" s="115"/>
      <c r="J587" s="115"/>
      <c r="K587" s="87"/>
    </row>
    <row r="588" spans="3:11" ht="16.5" hidden="1" x14ac:dyDescent="0.2">
      <c r="C588" s="22"/>
      <c r="D588" s="26"/>
      <c r="E588" s="25"/>
      <c r="F588" s="26"/>
      <c r="G588" s="28"/>
      <c r="H588" s="115"/>
      <c r="I588" s="115"/>
      <c r="J588" s="115"/>
      <c r="K588" s="87"/>
    </row>
    <row r="589" spans="3:11" ht="16.5" hidden="1" x14ac:dyDescent="0.2">
      <c r="C589" s="22"/>
      <c r="D589" s="26"/>
      <c r="E589" s="25"/>
      <c r="F589" s="26"/>
      <c r="G589" s="28"/>
      <c r="H589" s="115"/>
      <c r="I589" s="115"/>
      <c r="J589" s="115"/>
      <c r="K589" s="87"/>
    </row>
    <row r="590" spans="3:11" ht="16.5" hidden="1" x14ac:dyDescent="0.2">
      <c r="C590" s="22"/>
      <c r="D590" s="26"/>
      <c r="E590" s="25"/>
      <c r="F590" s="114"/>
      <c r="G590" s="115"/>
      <c r="H590" s="115"/>
      <c r="I590" s="115"/>
      <c r="J590" s="123"/>
      <c r="K590" s="199"/>
    </row>
    <row r="591" spans="3:11" hidden="1" x14ac:dyDescent="0.2">
      <c r="C591" s="111"/>
      <c r="D591" s="198"/>
      <c r="E591" s="261"/>
      <c r="F591" s="97"/>
      <c r="G591" s="305"/>
      <c r="H591" s="115"/>
      <c r="I591" s="115"/>
      <c r="J591" s="115"/>
      <c r="K591" s="87"/>
    </row>
    <row r="592" spans="3:11" hidden="1" x14ac:dyDescent="0.2">
      <c r="C592" s="131"/>
      <c r="D592" s="217"/>
      <c r="E592" s="261"/>
      <c r="F592" s="97"/>
      <c r="G592" s="115"/>
      <c r="H592" s="115"/>
      <c r="I592" s="115"/>
      <c r="J592" s="115"/>
      <c r="K592" s="87"/>
    </row>
    <row r="593" spans="3:11" hidden="1" x14ac:dyDescent="0.2">
      <c r="C593" s="131"/>
      <c r="D593" s="217"/>
      <c r="E593" s="261"/>
      <c r="F593" s="97"/>
      <c r="G593" s="115"/>
      <c r="H593" s="115"/>
      <c r="I593" s="115"/>
      <c r="J593" s="115"/>
      <c r="K593" s="87"/>
    </row>
    <row r="594" spans="3:11" hidden="1" x14ac:dyDescent="0.2">
      <c r="C594" s="131"/>
      <c r="D594" s="217"/>
      <c r="E594" s="134"/>
      <c r="F594" s="213"/>
      <c r="G594" s="213"/>
      <c r="H594" s="123"/>
      <c r="I594" s="123"/>
      <c r="J594" s="123"/>
      <c r="K594" s="87"/>
    </row>
    <row r="595" spans="3:11" hidden="1" x14ac:dyDescent="0.2">
      <c r="C595" s="131"/>
      <c r="D595" s="217"/>
      <c r="E595" s="213"/>
      <c r="F595" s="213"/>
      <c r="G595" s="213"/>
      <c r="H595" s="123"/>
      <c r="I595" s="123"/>
      <c r="J595" s="123"/>
      <c r="K595" s="87"/>
    </row>
    <row r="596" spans="3:11" hidden="1" x14ac:dyDescent="0.2">
      <c r="C596" s="97"/>
      <c r="D596" s="97"/>
      <c r="E596" s="122" t="s">
        <v>370</v>
      </c>
      <c r="F596" s="122" t="s">
        <v>99</v>
      </c>
      <c r="G596" s="122">
        <v>40</v>
      </c>
      <c r="H596" s="143">
        <v>8</v>
      </c>
      <c r="I596" s="143"/>
      <c r="J596" s="143">
        <v>320</v>
      </c>
      <c r="K596" s="87"/>
    </row>
    <row r="597" spans="3:11" hidden="1" x14ac:dyDescent="0.2">
      <c r="C597" s="97" t="s">
        <v>212</v>
      </c>
      <c r="D597" s="97"/>
      <c r="E597" s="122" t="s">
        <v>344</v>
      </c>
      <c r="F597" s="122" t="s">
        <v>345</v>
      </c>
      <c r="G597" s="122">
        <v>3</v>
      </c>
      <c r="H597" s="143">
        <v>80</v>
      </c>
      <c r="I597" s="143"/>
      <c r="J597" s="143">
        <v>240</v>
      </c>
      <c r="K597" s="87"/>
    </row>
    <row r="598" spans="3:11" hidden="1" x14ac:dyDescent="0.2">
      <c r="C598" s="97" t="s">
        <v>346</v>
      </c>
      <c r="D598" s="97"/>
      <c r="E598" s="122" t="s">
        <v>348</v>
      </c>
      <c r="F598" s="122" t="s">
        <v>82</v>
      </c>
      <c r="G598" s="122"/>
      <c r="H598" s="143"/>
      <c r="I598" s="143"/>
      <c r="J598" s="143">
        <v>2200</v>
      </c>
      <c r="K598" s="87"/>
    </row>
    <row r="599" spans="3:11" hidden="1" x14ac:dyDescent="0.2">
      <c r="C599" s="97" t="s">
        <v>326</v>
      </c>
      <c r="D599" s="97"/>
      <c r="E599" s="122" t="s">
        <v>347</v>
      </c>
      <c r="F599" s="122" t="s">
        <v>345</v>
      </c>
      <c r="G599" s="122">
        <v>1</v>
      </c>
      <c r="H599" s="143">
        <v>800</v>
      </c>
      <c r="I599" s="143"/>
      <c r="J599" s="143">
        <v>800</v>
      </c>
      <c r="K599" s="87"/>
    </row>
    <row r="600" spans="3:11" hidden="1" x14ac:dyDescent="0.2">
      <c r="C600" s="97" t="s">
        <v>369</v>
      </c>
      <c r="D600" s="261"/>
      <c r="E600" s="112"/>
      <c r="F600" s="122"/>
      <c r="G600" s="122"/>
      <c r="H600" s="143"/>
      <c r="I600" s="143"/>
      <c r="J600" s="143"/>
      <c r="K600" s="87"/>
    </row>
    <row r="601" spans="3:11" hidden="1" x14ac:dyDescent="0.2">
      <c r="C601" s="217"/>
      <c r="D601" s="217"/>
      <c r="E601" s="306" t="s">
        <v>64</v>
      </c>
      <c r="F601" s="307"/>
      <c r="G601" s="308"/>
      <c r="H601" s="308"/>
      <c r="I601" s="308"/>
      <c r="J601" s="308">
        <v>400</v>
      </c>
      <c r="K601" s="199"/>
    </row>
    <row r="602" spans="3:11" hidden="1" x14ac:dyDescent="0.2">
      <c r="C602" s="309">
        <v>90</v>
      </c>
      <c r="D602" s="310"/>
      <c r="E602" s="108"/>
      <c r="F602" s="223"/>
      <c r="G602" s="224"/>
      <c r="H602" s="224"/>
      <c r="I602" s="224"/>
      <c r="J602" s="224"/>
      <c r="K602" s="199"/>
    </row>
    <row r="603" spans="3:11" hidden="1" x14ac:dyDescent="0.2">
      <c r="C603" s="107"/>
      <c r="D603" s="197"/>
      <c r="E603" s="134"/>
      <c r="F603" s="223"/>
      <c r="G603" s="224"/>
      <c r="H603" s="224"/>
      <c r="I603" s="224"/>
      <c r="J603" s="224"/>
      <c r="K603" s="199"/>
    </row>
    <row r="604" spans="3:11" hidden="1" x14ac:dyDescent="0.2">
      <c r="C604" s="107"/>
      <c r="D604" s="197"/>
      <c r="E604" s="108"/>
      <c r="F604" s="223"/>
      <c r="G604" s="224"/>
      <c r="H604" s="224"/>
      <c r="I604" s="224"/>
      <c r="J604" s="224"/>
      <c r="K604" s="199"/>
    </row>
    <row r="605" spans="3:11" hidden="1" x14ac:dyDescent="0.2">
      <c r="C605" s="107"/>
      <c r="D605" s="197"/>
      <c r="E605" s="261"/>
      <c r="F605" s="114"/>
      <c r="G605" s="115"/>
      <c r="H605" s="115"/>
      <c r="I605" s="115"/>
      <c r="J605" s="115"/>
      <c r="K605" s="199"/>
    </row>
    <row r="606" spans="3:11" hidden="1" x14ac:dyDescent="0.2">
      <c r="C606" s="135"/>
      <c r="D606" s="212"/>
      <c r="E606" s="261"/>
      <c r="F606" s="114"/>
      <c r="G606" s="115"/>
      <c r="H606" s="115"/>
      <c r="I606" s="115"/>
      <c r="J606" s="115"/>
      <c r="K606" s="199"/>
    </row>
    <row r="607" spans="3:11" hidden="1" x14ac:dyDescent="0.2">
      <c r="C607" s="135"/>
      <c r="D607" s="212"/>
      <c r="E607" s="261"/>
      <c r="F607" s="114"/>
      <c r="G607" s="115"/>
      <c r="H607" s="115"/>
      <c r="I607" s="115"/>
      <c r="J607" s="115"/>
      <c r="K607" s="199"/>
    </row>
    <row r="608" spans="3:11" hidden="1" x14ac:dyDescent="0.2">
      <c r="C608" s="135"/>
      <c r="D608" s="212"/>
      <c r="E608" s="261"/>
      <c r="F608" s="114"/>
      <c r="G608" s="115"/>
      <c r="H608" s="115"/>
      <c r="I608" s="115"/>
      <c r="J608" s="115"/>
      <c r="K608" s="199"/>
    </row>
    <row r="609" spans="3:11" hidden="1" x14ac:dyDescent="0.2">
      <c r="C609" s="135"/>
      <c r="D609" s="212"/>
      <c r="E609" s="261"/>
      <c r="F609" s="114"/>
      <c r="G609" s="115"/>
      <c r="H609" s="115"/>
      <c r="I609" s="115"/>
      <c r="J609" s="115"/>
      <c r="K609" s="311"/>
    </row>
    <row r="610" spans="3:11" hidden="1" x14ac:dyDescent="0.2">
      <c r="C610" s="135"/>
      <c r="D610" s="212"/>
      <c r="E610" s="261"/>
      <c r="F610" s="114"/>
      <c r="G610" s="115"/>
      <c r="H610" s="115"/>
      <c r="I610" s="115"/>
      <c r="J610" s="115"/>
      <c r="K610" s="311"/>
    </row>
    <row r="611" spans="3:11" hidden="1" x14ac:dyDescent="0.2">
      <c r="C611" s="135"/>
      <c r="D611" s="212"/>
      <c r="E611" s="261"/>
      <c r="F611" s="114"/>
      <c r="G611" s="115"/>
      <c r="H611" s="115"/>
      <c r="I611" s="115"/>
      <c r="J611" s="115"/>
      <c r="K611" s="311"/>
    </row>
    <row r="612" spans="3:11" hidden="1" x14ac:dyDescent="0.2">
      <c r="C612" s="131"/>
      <c r="D612" s="217"/>
      <c r="E612" s="134"/>
      <c r="F612" s="114"/>
      <c r="G612" s="115"/>
      <c r="H612" s="115"/>
      <c r="I612" s="115"/>
      <c r="J612" s="123"/>
      <c r="K612" s="199"/>
    </row>
    <row r="613" spans="3:11" hidden="1" x14ac:dyDescent="0.2">
      <c r="C613" s="131"/>
      <c r="D613" s="217"/>
      <c r="E613" s="134"/>
      <c r="F613" s="114"/>
      <c r="G613" s="115"/>
      <c r="H613" s="115"/>
      <c r="I613" s="115"/>
      <c r="J613" s="123"/>
      <c r="K613" s="199"/>
    </row>
    <row r="614" spans="3:11" hidden="1" x14ac:dyDescent="0.2">
      <c r="C614" s="131"/>
      <c r="D614" s="83"/>
      <c r="E614" s="285"/>
      <c r="F614" s="209"/>
      <c r="G614" s="171"/>
      <c r="H614" s="171"/>
      <c r="I614" s="171"/>
      <c r="J614" s="210"/>
      <c r="K614" s="199"/>
    </row>
    <row r="615" spans="3:11" hidden="1" x14ac:dyDescent="0.2">
      <c r="C615" s="312"/>
      <c r="E615" s="313" t="s">
        <v>341</v>
      </c>
      <c r="F615" s="314" t="s">
        <v>82</v>
      </c>
      <c r="G615" s="315"/>
      <c r="H615" s="315"/>
      <c r="I615" s="315"/>
      <c r="J615" s="316">
        <v>1200</v>
      </c>
      <c r="K615" s="199"/>
    </row>
    <row r="616" spans="3:11" hidden="1" x14ac:dyDescent="0.2">
      <c r="C616" s="317">
        <v>100</v>
      </c>
      <c r="D616" s="283"/>
      <c r="E616" s="213"/>
      <c r="F616" s="98"/>
      <c r="G616" s="298"/>
      <c r="H616" s="298"/>
      <c r="I616" s="298"/>
      <c r="J616" s="298"/>
      <c r="K616" s="199"/>
    </row>
    <row r="617" spans="3:11" hidden="1" x14ac:dyDescent="0.2">
      <c r="C617" s="318"/>
      <c r="D617" s="318"/>
      <c r="E617" s="213"/>
      <c r="F617" s="98"/>
      <c r="G617" s="123"/>
      <c r="H617" s="123"/>
      <c r="I617" s="123"/>
      <c r="J617" s="123"/>
      <c r="K617" s="199"/>
    </row>
    <row r="618" spans="3:11" hidden="1" x14ac:dyDescent="0.2">
      <c r="C618" s="318"/>
      <c r="D618" s="318"/>
      <c r="E618" s="213"/>
      <c r="F618" s="98"/>
      <c r="G618" s="123"/>
      <c r="H618" s="123"/>
      <c r="I618" s="123"/>
      <c r="J618" s="123"/>
      <c r="K618" s="199"/>
    </row>
    <row r="619" spans="3:11" hidden="1" x14ac:dyDescent="0.2">
      <c r="C619" s="318"/>
      <c r="D619" s="319"/>
      <c r="E619" s="32"/>
      <c r="F619" s="33"/>
      <c r="G619" s="34"/>
      <c r="H619" s="141"/>
      <c r="I619" s="141"/>
      <c r="J619" s="141"/>
      <c r="K619" s="199"/>
    </row>
    <row r="620" spans="3:11" ht="16.5" hidden="1" x14ac:dyDescent="0.2">
      <c r="C620" s="56"/>
      <c r="D620" s="74"/>
      <c r="E620" s="32"/>
      <c r="F620" s="33"/>
      <c r="G620" s="34"/>
      <c r="H620" s="141"/>
      <c r="I620" s="141"/>
      <c r="J620" s="143"/>
      <c r="K620" s="199"/>
    </row>
    <row r="621" spans="3:11" ht="12.75" hidden="1" customHeight="1" x14ac:dyDescent="0.2">
      <c r="C621" s="56"/>
      <c r="D621" s="74"/>
      <c r="E621" s="32"/>
      <c r="F621" s="33"/>
      <c r="G621" s="34"/>
      <c r="H621" s="141"/>
      <c r="I621" s="141"/>
      <c r="J621" s="143"/>
      <c r="K621" s="199"/>
    </row>
    <row r="622" spans="3:11" ht="12.75" hidden="1" customHeight="1" x14ac:dyDescent="0.2">
      <c r="C622" s="56"/>
      <c r="D622" s="74"/>
      <c r="E622" s="32"/>
      <c r="F622" s="33"/>
      <c r="G622" s="34"/>
      <c r="H622" s="143"/>
      <c r="I622" s="143"/>
      <c r="J622" s="143"/>
      <c r="K622" s="199"/>
    </row>
    <row r="623" spans="3:11" ht="12.75" hidden="1" customHeight="1" x14ac:dyDescent="0.2">
      <c r="C623" s="56"/>
      <c r="D623" s="74"/>
      <c r="E623" s="32"/>
      <c r="F623" s="33"/>
      <c r="G623" s="34"/>
      <c r="H623" s="143"/>
      <c r="I623" s="143"/>
      <c r="J623" s="143"/>
      <c r="K623" s="199"/>
    </row>
    <row r="624" spans="3:11" ht="12.75" hidden="1" customHeight="1" x14ac:dyDescent="0.2">
      <c r="C624" s="56"/>
      <c r="D624" s="74"/>
      <c r="E624" s="32"/>
      <c r="F624" s="33"/>
      <c r="G624" s="34"/>
      <c r="H624" s="143"/>
      <c r="I624" s="143"/>
      <c r="J624" s="143"/>
      <c r="K624" s="199"/>
    </row>
    <row r="625" spans="3:11" ht="12.75" hidden="1" customHeight="1" x14ac:dyDescent="0.2">
      <c r="C625" s="56"/>
      <c r="D625" s="74"/>
      <c r="E625" s="32"/>
      <c r="F625" s="33"/>
      <c r="G625" s="34"/>
      <c r="H625" s="143"/>
      <c r="I625" s="143"/>
      <c r="J625" s="143"/>
      <c r="K625" s="199"/>
    </row>
    <row r="626" spans="3:11" ht="12.75" hidden="1" customHeight="1" x14ac:dyDescent="0.2">
      <c r="C626" s="56"/>
      <c r="D626" s="74"/>
      <c r="E626" s="32"/>
      <c r="F626" s="33"/>
      <c r="G626" s="34"/>
      <c r="H626" s="143"/>
      <c r="I626" s="143"/>
      <c r="J626" s="143"/>
      <c r="K626" s="199"/>
    </row>
    <row r="627" spans="3:11" ht="12.75" hidden="1" customHeight="1" x14ac:dyDescent="0.2">
      <c r="C627" s="56"/>
      <c r="D627" s="74"/>
      <c r="E627" s="32"/>
      <c r="F627" s="33"/>
      <c r="G627" s="34"/>
      <c r="H627" s="143"/>
      <c r="I627" s="143"/>
      <c r="J627" s="143"/>
      <c r="K627" s="199"/>
    </row>
    <row r="628" spans="3:11" ht="12.75" hidden="1" customHeight="1" x14ac:dyDescent="0.2">
      <c r="C628" s="56"/>
      <c r="D628" s="74"/>
      <c r="E628" s="32"/>
      <c r="F628" s="33"/>
      <c r="G628" s="34"/>
      <c r="H628" s="143"/>
      <c r="I628" s="143"/>
      <c r="J628" s="143"/>
      <c r="K628" s="199"/>
    </row>
    <row r="629" spans="3:11" ht="12.75" hidden="1" customHeight="1" x14ac:dyDescent="0.2">
      <c r="C629" s="56"/>
      <c r="D629" s="74"/>
      <c r="E629" s="32"/>
      <c r="F629" s="36"/>
      <c r="G629" s="37"/>
      <c r="H629" s="143"/>
      <c r="I629" s="143"/>
      <c r="J629" s="143"/>
      <c r="K629" s="199"/>
    </row>
    <row r="630" spans="3:11" ht="15" hidden="1" customHeight="1" x14ac:dyDescent="0.2">
      <c r="C630" s="56"/>
      <c r="D630" s="74"/>
      <c r="E630" s="29"/>
      <c r="F630" s="30"/>
      <c r="G630" s="31"/>
      <c r="H630" s="143"/>
      <c r="I630" s="143"/>
      <c r="J630" s="143"/>
      <c r="K630" s="199"/>
    </row>
    <row r="631" spans="3:11" ht="12.75" hidden="1" customHeight="1" x14ac:dyDescent="0.2">
      <c r="C631" s="56"/>
      <c r="D631" s="74"/>
      <c r="E631" s="32"/>
      <c r="F631" s="33"/>
      <c r="G631" s="34"/>
      <c r="H631" s="143"/>
      <c r="I631" s="143"/>
      <c r="J631" s="143"/>
      <c r="K631" s="199"/>
    </row>
    <row r="632" spans="3:11" ht="12.75" hidden="1" customHeight="1" x14ac:dyDescent="0.2">
      <c r="C632" s="56"/>
      <c r="D632" s="74"/>
      <c r="E632" s="32"/>
      <c r="F632" s="33"/>
      <c r="G632" s="34"/>
      <c r="H632" s="143"/>
      <c r="I632" s="143"/>
      <c r="J632" s="143"/>
      <c r="K632" s="199"/>
    </row>
    <row r="633" spans="3:11" ht="12.75" hidden="1" customHeight="1" x14ac:dyDescent="0.2">
      <c r="C633" s="56"/>
      <c r="D633" s="74"/>
      <c r="E633" s="32"/>
      <c r="F633" s="33"/>
      <c r="G633" s="34"/>
      <c r="H633" s="143"/>
      <c r="I633" s="143"/>
      <c r="J633" s="143"/>
      <c r="K633" s="199"/>
    </row>
    <row r="634" spans="3:11" ht="12.75" hidden="1" customHeight="1" x14ac:dyDescent="0.2">
      <c r="C634" s="56"/>
      <c r="D634" s="74"/>
      <c r="E634" s="32"/>
      <c r="F634" s="33"/>
      <c r="G634" s="34"/>
      <c r="H634" s="143"/>
      <c r="I634" s="143"/>
      <c r="J634" s="143"/>
      <c r="K634" s="199"/>
    </row>
    <row r="635" spans="3:11" ht="12.75" hidden="1" customHeight="1" x14ac:dyDescent="0.2">
      <c r="C635" s="56"/>
      <c r="D635" s="74"/>
      <c r="E635" s="32"/>
      <c r="F635" s="33"/>
      <c r="G635" s="34"/>
      <c r="H635" s="143"/>
      <c r="I635" s="143"/>
      <c r="J635" s="143"/>
      <c r="K635" s="199"/>
    </row>
    <row r="636" spans="3:11" ht="12.75" hidden="1" customHeight="1" x14ac:dyDescent="0.2">
      <c r="C636" s="56"/>
      <c r="D636" s="74"/>
      <c r="E636" s="32"/>
      <c r="F636" s="33"/>
      <c r="G636" s="34"/>
      <c r="H636" s="143"/>
      <c r="I636" s="143"/>
      <c r="J636" s="143"/>
      <c r="K636" s="199"/>
    </row>
    <row r="637" spans="3:11" ht="12.75" hidden="1" customHeight="1" x14ac:dyDescent="0.2">
      <c r="C637" s="56"/>
      <c r="D637" s="74"/>
      <c r="E637" s="32"/>
      <c r="F637" s="33"/>
      <c r="G637" s="34"/>
      <c r="H637" s="143"/>
      <c r="I637" s="143"/>
      <c r="J637" s="143"/>
      <c r="K637" s="199"/>
    </row>
    <row r="638" spans="3:11" ht="12.75" hidden="1" customHeight="1" x14ac:dyDescent="0.2">
      <c r="C638" s="56"/>
      <c r="D638" s="74"/>
      <c r="E638" s="32"/>
      <c r="F638" s="33"/>
      <c r="G638" s="34"/>
      <c r="H638" s="143"/>
      <c r="I638" s="143"/>
      <c r="J638" s="143"/>
      <c r="K638" s="199"/>
    </row>
    <row r="639" spans="3:11" ht="12.75" hidden="1" customHeight="1" x14ac:dyDescent="0.2">
      <c r="C639" s="56"/>
      <c r="D639" s="74"/>
      <c r="E639" s="32"/>
      <c r="F639" s="33"/>
      <c r="G639" s="34"/>
      <c r="H639" s="320"/>
      <c r="I639" s="143"/>
      <c r="J639" s="143"/>
      <c r="K639" s="87"/>
    </row>
    <row r="640" spans="3:11" ht="12.75" hidden="1" customHeight="1" x14ac:dyDescent="0.2">
      <c r="C640" s="56"/>
      <c r="D640" s="74"/>
      <c r="E640" s="32"/>
      <c r="F640" s="33"/>
      <c r="G640" s="34"/>
      <c r="H640" s="141"/>
      <c r="I640" s="141"/>
      <c r="J640" s="143"/>
      <c r="K640" s="199"/>
    </row>
    <row r="641" spans="3:11" ht="12.75" hidden="1" customHeight="1" x14ac:dyDescent="0.2">
      <c r="C641" s="56"/>
      <c r="D641" s="74"/>
      <c r="E641" s="32"/>
      <c r="F641" s="33"/>
      <c r="G641" s="34"/>
      <c r="H641" s="143"/>
      <c r="I641" s="143"/>
      <c r="J641" s="143"/>
      <c r="K641" s="199"/>
    </row>
    <row r="642" spans="3:11" ht="12.75" hidden="1" customHeight="1" x14ac:dyDescent="0.2">
      <c r="C642" s="56"/>
      <c r="D642" s="74"/>
      <c r="E642" s="32"/>
      <c r="F642" s="33"/>
      <c r="G642" s="34"/>
      <c r="H642" s="143"/>
      <c r="I642" s="143"/>
      <c r="J642" s="143"/>
      <c r="K642" s="199"/>
    </row>
    <row r="643" spans="3:11" ht="12.75" hidden="1" customHeight="1" x14ac:dyDescent="0.2">
      <c r="C643" s="56"/>
      <c r="D643" s="74"/>
      <c r="E643" s="32"/>
      <c r="F643" s="33"/>
      <c r="G643" s="34"/>
      <c r="H643" s="143"/>
      <c r="I643" s="143"/>
      <c r="J643" s="143"/>
      <c r="K643" s="199"/>
    </row>
    <row r="644" spans="3:11" ht="12.75" hidden="1" customHeight="1" x14ac:dyDescent="0.2">
      <c r="C644" s="56"/>
      <c r="D644" s="75"/>
      <c r="E644" s="35"/>
      <c r="F644" s="36"/>
      <c r="G644" s="37"/>
      <c r="H644" s="143"/>
      <c r="I644" s="143"/>
      <c r="J644" s="143"/>
      <c r="K644" s="199"/>
    </row>
    <row r="645" spans="3:11" ht="12.75" hidden="1" customHeight="1" x14ac:dyDescent="0.2">
      <c r="C645" s="57"/>
      <c r="D645" s="75"/>
      <c r="E645" s="38"/>
      <c r="F645" s="39"/>
      <c r="G645" s="40"/>
      <c r="H645" s="143"/>
      <c r="I645" s="143"/>
      <c r="J645" s="143"/>
      <c r="K645" s="199"/>
    </row>
    <row r="646" spans="3:11" ht="12.75" hidden="1" customHeight="1" x14ac:dyDescent="0.2">
      <c r="C646" s="58"/>
      <c r="D646" s="76"/>
      <c r="E646" s="38"/>
      <c r="F646" s="444"/>
      <c r="G646" s="447"/>
      <c r="H646" s="143"/>
      <c r="I646" s="143"/>
      <c r="J646" s="143"/>
      <c r="K646" s="199"/>
    </row>
    <row r="647" spans="3:11" ht="12" hidden="1" customHeight="1" x14ac:dyDescent="0.2">
      <c r="C647" s="441"/>
      <c r="D647" s="75"/>
      <c r="E647" s="35"/>
      <c r="F647" s="445"/>
      <c r="G647" s="448"/>
      <c r="H647" s="143"/>
      <c r="I647" s="143"/>
      <c r="J647" s="143">
        <f t="shared" ref="J647:J662" si="6">G647*H647</f>
        <v>0</v>
      </c>
      <c r="K647" s="199"/>
    </row>
    <row r="648" spans="3:11" ht="12.75" hidden="1" customHeight="1" x14ac:dyDescent="0.2">
      <c r="C648" s="442"/>
      <c r="D648" s="75"/>
      <c r="E648" s="35"/>
      <c r="F648" s="445"/>
      <c r="G648" s="448"/>
      <c r="H648" s="143"/>
      <c r="I648" s="143"/>
      <c r="J648" s="143">
        <f t="shared" si="6"/>
        <v>0</v>
      </c>
      <c r="K648" s="199"/>
    </row>
    <row r="649" spans="3:11" ht="12.75" hidden="1" customHeight="1" x14ac:dyDescent="0.2">
      <c r="C649" s="442"/>
      <c r="D649" s="75"/>
      <c r="E649" s="35"/>
      <c r="F649" s="445"/>
      <c r="G649" s="448"/>
      <c r="H649" s="143"/>
      <c r="I649" s="143"/>
      <c r="J649" s="143">
        <f t="shared" si="6"/>
        <v>0</v>
      </c>
      <c r="K649" s="199"/>
    </row>
    <row r="650" spans="3:11" ht="12.75" hidden="1" customHeight="1" x14ac:dyDescent="0.2">
      <c r="C650" s="442"/>
      <c r="D650" s="75"/>
      <c r="E650" s="35"/>
      <c r="F650" s="445"/>
      <c r="G650" s="448"/>
      <c r="H650" s="143"/>
      <c r="I650" s="143"/>
      <c r="J650" s="143">
        <f t="shared" si="6"/>
        <v>0</v>
      </c>
      <c r="K650" s="199"/>
    </row>
    <row r="651" spans="3:11" ht="12.75" hidden="1" customHeight="1" x14ac:dyDescent="0.2">
      <c r="C651" s="442"/>
      <c r="D651" s="75"/>
      <c r="E651" s="35"/>
      <c r="F651" s="445"/>
      <c r="G651" s="448"/>
      <c r="H651" s="143"/>
      <c r="I651" s="143"/>
      <c r="J651" s="143">
        <f t="shared" si="6"/>
        <v>0</v>
      </c>
      <c r="K651" s="199"/>
    </row>
    <row r="652" spans="3:11" ht="12.75" hidden="1" customHeight="1" x14ac:dyDescent="0.2">
      <c r="C652" s="442"/>
      <c r="D652" s="75"/>
      <c r="E652" s="35"/>
      <c r="F652" s="445"/>
      <c r="G652" s="448"/>
      <c r="H652" s="143"/>
      <c r="I652" s="143"/>
      <c r="J652" s="143">
        <f t="shared" si="6"/>
        <v>0</v>
      </c>
      <c r="K652" s="199"/>
    </row>
    <row r="653" spans="3:11" ht="12.75" hidden="1" customHeight="1" x14ac:dyDescent="0.2">
      <c r="C653" s="442"/>
      <c r="D653" s="75"/>
      <c r="E653" s="35"/>
      <c r="F653" s="445"/>
      <c r="G653" s="448"/>
      <c r="H653" s="143"/>
      <c r="I653" s="143"/>
      <c r="J653" s="143">
        <f t="shared" si="6"/>
        <v>0</v>
      </c>
      <c r="K653" s="199"/>
    </row>
    <row r="654" spans="3:11" ht="12.75" hidden="1" customHeight="1" x14ac:dyDescent="0.2">
      <c r="C654" s="442"/>
      <c r="D654" s="75"/>
      <c r="E654" s="35"/>
      <c r="F654" s="445"/>
      <c r="G654" s="448"/>
      <c r="H654" s="143"/>
      <c r="I654" s="143"/>
      <c r="J654" s="143">
        <f t="shared" si="6"/>
        <v>0</v>
      </c>
      <c r="K654" s="199"/>
    </row>
    <row r="655" spans="3:11" ht="12.75" hidden="1" customHeight="1" x14ac:dyDescent="0.2">
      <c r="C655" s="442"/>
      <c r="D655" s="75"/>
      <c r="E655" s="35"/>
      <c r="F655" s="445"/>
      <c r="G655" s="448"/>
      <c r="H655" s="143"/>
      <c r="I655" s="143"/>
      <c r="J655" s="143">
        <f t="shared" si="6"/>
        <v>0</v>
      </c>
      <c r="K655" s="199"/>
    </row>
    <row r="656" spans="3:11" ht="12.75" hidden="1" customHeight="1" x14ac:dyDescent="0.2">
      <c r="C656" s="442"/>
      <c r="D656" s="75"/>
      <c r="E656" s="35"/>
      <c r="F656" s="445"/>
      <c r="G656" s="448"/>
      <c r="H656" s="143"/>
      <c r="I656" s="143"/>
      <c r="J656" s="143">
        <f t="shared" si="6"/>
        <v>0</v>
      </c>
      <c r="K656" s="199"/>
    </row>
    <row r="657" spans="3:11" ht="12.75" hidden="1" customHeight="1" x14ac:dyDescent="0.2">
      <c r="C657" s="442"/>
      <c r="D657" s="75"/>
      <c r="E657" s="35"/>
      <c r="F657" s="445"/>
      <c r="G657" s="448"/>
      <c r="H657" s="143"/>
      <c r="I657" s="143"/>
      <c r="J657" s="143">
        <f t="shared" si="6"/>
        <v>0</v>
      </c>
      <c r="K657" s="199"/>
    </row>
    <row r="658" spans="3:11" ht="12.75" hidden="1" customHeight="1" x14ac:dyDescent="0.2">
      <c r="C658" s="442"/>
      <c r="D658" s="75"/>
      <c r="E658" s="35"/>
      <c r="F658" s="445"/>
      <c r="G658" s="448"/>
      <c r="H658" s="143"/>
      <c r="I658" s="143"/>
      <c r="J658" s="143">
        <f t="shared" si="6"/>
        <v>0</v>
      </c>
      <c r="K658" s="199"/>
    </row>
    <row r="659" spans="3:11" ht="12.75" hidden="1" customHeight="1" x14ac:dyDescent="0.2">
      <c r="C659" s="442"/>
      <c r="D659" s="75"/>
      <c r="E659" s="35"/>
      <c r="F659" s="445"/>
      <c r="G659" s="448"/>
      <c r="H659" s="143"/>
      <c r="I659" s="143"/>
      <c r="J659" s="143">
        <f t="shared" si="6"/>
        <v>0</v>
      </c>
      <c r="K659" s="199"/>
    </row>
    <row r="660" spans="3:11" ht="12.75" hidden="1" customHeight="1" x14ac:dyDescent="0.2">
      <c r="C660" s="442"/>
      <c r="D660" s="75"/>
      <c r="E660" s="35"/>
      <c r="F660" s="445"/>
      <c r="G660" s="448"/>
      <c r="H660" s="143"/>
      <c r="I660" s="143"/>
      <c r="J660" s="143">
        <f t="shared" si="6"/>
        <v>0</v>
      </c>
      <c r="K660" s="199"/>
    </row>
    <row r="661" spans="3:11" ht="12.75" hidden="1" customHeight="1" x14ac:dyDescent="0.2">
      <c r="C661" s="442"/>
      <c r="D661" s="75"/>
      <c r="E661" s="35"/>
      <c r="F661" s="445"/>
      <c r="G661" s="448"/>
      <c r="H661" s="143"/>
      <c r="I661" s="143"/>
      <c r="J661" s="143">
        <f t="shared" si="6"/>
        <v>0</v>
      </c>
      <c r="K661" s="199"/>
    </row>
    <row r="662" spans="3:11" ht="12.75" hidden="1" customHeight="1" x14ac:dyDescent="0.2">
      <c r="C662" s="442"/>
      <c r="D662" s="75"/>
      <c r="E662" s="41"/>
      <c r="F662" s="446"/>
      <c r="G662" s="449"/>
      <c r="H662" s="143"/>
      <c r="I662" s="143"/>
      <c r="J662" s="143">
        <f t="shared" si="6"/>
        <v>0</v>
      </c>
      <c r="K662" s="199"/>
    </row>
    <row r="663" spans="3:11" ht="12.75" hidden="1" customHeight="1" x14ac:dyDescent="0.2">
      <c r="C663" s="443"/>
      <c r="D663" s="75"/>
      <c r="E663" s="38"/>
      <c r="F663" s="33"/>
      <c r="G663" s="34"/>
      <c r="H663" s="141"/>
      <c r="I663" s="141"/>
      <c r="J663" s="143"/>
      <c r="K663" s="199"/>
    </row>
    <row r="664" spans="3:11" ht="12.75" hidden="1" customHeight="1" x14ac:dyDescent="0.2">
      <c r="C664" s="56"/>
      <c r="D664" s="75"/>
      <c r="E664" s="38"/>
      <c r="F664" s="33"/>
      <c r="G664" s="34"/>
      <c r="H664" s="143"/>
      <c r="I664" s="143"/>
      <c r="J664" s="143"/>
      <c r="K664" s="199"/>
    </row>
    <row r="665" spans="3:11" ht="12.75" hidden="1" customHeight="1" x14ac:dyDescent="0.2">
      <c r="C665" s="56"/>
      <c r="D665" s="75"/>
      <c r="E665" s="38"/>
      <c r="F665" s="33"/>
      <c r="G665" s="34"/>
      <c r="H665" s="143"/>
      <c r="I665" s="143"/>
      <c r="J665" s="143"/>
      <c r="K665" s="199"/>
    </row>
    <row r="666" spans="3:11" ht="12.75" hidden="1" customHeight="1" x14ac:dyDescent="0.2">
      <c r="C666" s="56"/>
      <c r="D666" s="74"/>
      <c r="E666" s="32"/>
      <c r="F666" s="33"/>
      <c r="G666" s="34"/>
      <c r="H666" s="143"/>
      <c r="I666" s="143"/>
      <c r="J666" s="143"/>
      <c r="K666" s="199"/>
    </row>
    <row r="667" spans="3:11" ht="12.75" hidden="1" customHeight="1" x14ac:dyDescent="0.2">
      <c r="C667" s="56"/>
      <c r="D667" s="74"/>
      <c r="E667" s="32"/>
      <c r="F667" s="33"/>
      <c r="G667" s="34"/>
      <c r="H667" s="143"/>
      <c r="I667" s="143"/>
      <c r="J667" s="143"/>
    </row>
    <row r="668" spans="3:11" ht="12.75" hidden="1" customHeight="1" x14ac:dyDescent="0.2">
      <c r="C668" s="56"/>
      <c r="D668" s="75"/>
      <c r="E668" s="35"/>
      <c r="F668" s="36"/>
      <c r="G668" s="37"/>
      <c r="H668" s="143"/>
      <c r="I668" s="143"/>
      <c r="J668" s="143"/>
    </row>
    <row r="669" spans="3:11" ht="12.75" hidden="1" customHeight="1" x14ac:dyDescent="0.2">
      <c r="C669" s="56"/>
      <c r="D669" s="75"/>
      <c r="E669" s="35"/>
      <c r="F669" s="30"/>
      <c r="G669" s="31"/>
      <c r="H669" s="143"/>
      <c r="I669" s="143"/>
      <c r="J669" s="143"/>
      <c r="K669" s="87"/>
    </row>
    <row r="670" spans="3:11" ht="12.75" hidden="1" customHeight="1" x14ac:dyDescent="0.2">
      <c r="C670" s="56"/>
      <c r="D670" s="75"/>
      <c r="E670" s="35"/>
      <c r="F670" s="33"/>
      <c r="G670" s="34"/>
      <c r="H670" s="143"/>
      <c r="I670" s="143"/>
      <c r="J670" s="143"/>
      <c r="K670" s="199"/>
    </row>
    <row r="671" spans="3:11" ht="12.75" hidden="1" customHeight="1" x14ac:dyDescent="0.2">
      <c r="C671" s="56"/>
      <c r="D671" s="75"/>
      <c r="E671" s="35"/>
      <c r="F671" s="33"/>
      <c r="G671" s="34"/>
      <c r="H671" s="143"/>
      <c r="I671" s="143"/>
      <c r="J671" s="143"/>
      <c r="K671" s="199"/>
    </row>
    <row r="672" spans="3:11" ht="12" hidden="1" customHeight="1" x14ac:dyDescent="0.2">
      <c r="C672" s="56"/>
      <c r="D672" s="74"/>
      <c r="E672" s="32"/>
      <c r="F672" s="33"/>
      <c r="G672" s="34"/>
      <c r="H672" s="143"/>
      <c r="I672" s="143"/>
      <c r="J672" s="143"/>
      <c r="K672" s="199"/>
    </row>
    <row r="673" spans="3:11" ht="12.75" hidden="1" customHeight="1" x14ac:dyDescent="0.2">
      <c r="C673" s="56"/>
      <c r="D673" s="75"/>
      <c r="E673" s="35"/>
      <c r="F673" s="444"/>
      <c r="G673" s="447"/>
      <c r="H673" s="143"/>
      <c r="I673" s="143"/>
      <c r="J673" s="143"/>
      <c r="K673" s="199"/>
    </row>
    <row r="674" spans="3:11" ht="0.75" hidden="1" customHeight="1" x14ac:dyDescent="0.2">
      <c r="C674" s="441"/>
      <c r="D674" s="75"/>
      <c r="E674" s="35"/>
      <c r="F674" s="445"/>
      <c r="G674" s="448"/>
      <c r="H674" s="143"/>
      <c r="I674" s="143"/>
      <c r="J674" s="143"/>
      <c r="K674" s="199"/>
    </row>
    <row r="675" spans="3:11" ht="12.75" hidden="1" customHeight="1" x14ac:dyDescent="0.2">
      <c r="C675" s="442"/>
      <c r="D675" s="75"/>
      <c r="E675" s="35"/>
      <c r="F675" s="445"/>
      <c r="G675" s="448"/>
      <c r="H675" s="143"/>
      <c r="I675" s="143"/>
      <c r="J675" s="143"/>
      <c r="K675" s="199"/>
    </row>
    <row r="676" spans="3:11" ht="12.75" hidden="1" customHeight="1" x14ac:dyDescent="0.2">
      <c r="C676" s="442"/>
      <c r="D676" s="75"/>
      <c r="E676" s="35"/>
      <c r="F676" s="445"/>
      <c r="G676" s="448"/>
      <c r="H676" s="143"/>
      <c r="I676" s="143"/>
      <c r="J676" s="143"/>
      <c r="K676" s="199"/>
    </row>
    <row r="677" spans="3:11" ht="12.75" hidden="1" customHeight="1" x14ac:dyDescent="0.2">
      <c r="C677" s="442"/>
      <c r="D677" s="75"/>
      <c r="E677" s="35"/>
      <c r="F677" s="445"/>
      <c r="G677" s="448"/>
      <c r="H677" s="143"/>
      <c r="I677" s="143"/>
      <c r="J677" s="143"/>
      <c r="K677" s="199"/>
    </row>
    <row r="678" spans="3:11" ht="12.75" hidden="1" customHeight="1" x14ac:dyDescent="0.2">
      <c r="C678" s="442"/>
      <c r="D678" s="75"/>
      <c r="E678" s="35"/>
      <c r="F678" s="445"/>
      <c r="G678" s="448"/>
      <c r="H678" s="143"/>
      <c r="I678" s="143"/>
      <c r="J678" s="143"/>
    </row>
    <row r="679" spans="3:11" ht="16.5" hidden="1" x14ac:dyDescent="0.2">
      <c r="C679" s="442"/>
      <c r="D679" s="75"/>
      <c r="E679" s="35"/>
      <c r="F679" s="445"/>
      <c r="G679" s="448"/>
      <c r="H679" s="143"/>
      <c r="I679" s="143"/>
      <c r="J679" s="143"/>
    </row>
    <row r="680" spans="3:11" ht="16.5" hidden="1" x14ac:dyDescent="0.2">
      <c r="C680" s="442"/>
      <c r="D680" s="75"/>
      <c r="E680" s="35"/>
      <c r="F680" s="445"/>
      <c r="G680" s="448"/>
      <c r="H680" s="143"/>
      <c r="I680" s="143"/>
      <c r="J680" s="143"/>
    </row>
    <row r="681" spans="3:11" ht="16.5" hidden="1" x14ac:dyDescent="0.2">
      <c r="C681" s="442"/>
      <c r="D681" s="75"/>
      <c r="E681" s="35"/>
      <c r="F681" s="445"/>
      <c r="G681" s="448"/>
      <c r="H681" s="143"/>
      <c r="I681" s="143"/>
      <c r="J681" s="143"/>
    </row>
    <row r="682" spans="3:11" ht="12.75" hidden="1" customHeight="1" x14ac:dyDescent="0.2">
      <c r="C682" s="442"/>
      <c r="D682" s="75"/>
      <c r="E682" s="35"/>
      <c r="F682" s="445"/>
      <c r="G682" s="448"/>
      <c r="H682" s="143"/>
      <c r="I682" s="143"/>
      <c r="J682" s="143"/>
      <c r="K682" s="199"/>
    </row>
    <row r="683" spans="3:11" ht="12.75" hidden="1" customHeight="1" x14ac:dyDescent="0.2">
      <c r="C683" s="442"/>
      <c r="D683" s="75"/>
      <c r="E683" s="35"/>
      <c r="F683" s="445"/>
      <c r="G683" s="448"/>
      <c r="H683" s="143"/>
      <c r="I683" s="143"/>
      <c r="J683" s="143"/>
      <c r="K683" s="199"/>
    </row>
    <row r="684" spans="3:11" ht="12.75" hidden="1" customHeight="1" x14ac:dyDescent="0.2">
      <c r="C684" s="442"/>
      <c r="D684" s="75"/>
      <c r="E684" s="35"/>
      <c r="F684" s="445"/>
      <c r="G684" s="448"/>
      <c r="H684" s="143"/>
      <c r="I684" s="143"/>
      <c r="J684" s="143"/>
      <c r="K684" s="199"/>
    </row>
    <row r="685" spans="3:11" ht="12.75" hidden="1" customHeight="1" x14ac:dyDescent="0.2">
      <c r="C685" s="442"/>
      <c r="D685" s="75"/>
      <c r="E685" s="35"/>
      <c r="F685" s="445"/>
      <c r="G685" s="448"/>
      <c r="H685" s="143"/>
      <c r="I685" s="143"/>
      <c r="J685" s="143"/>
      <c r="K685" s="199"/>
    </row>
    <row r="686" spans="3:11" ht="12.75" hidden="1" customHeight="1" x14ac:dyDescent="0.2">
      <c r="C686" s="442"/>
      <c r="D686" s="75"/>
      <c r="E686" s="35"/>
      <c r="F686" s="445"/>
      <c r="G686" s="448"/>
      <c r="H686" s="143"/>
      <c r="I686" s="143"/>
      <c r="J686" s="143"/>
    </row>
    <row r="687" spans="3:11" ht="16.5" hidden="1" x14ac:dyDescent="0.2">
      <c r="C687" s="442"/>
      <c r="D687" s="75"/>
      <c r="E687" s="35"/>
      <c r="F687" s="445"/>
      <c r="G687" s="448"/>
      <c r="H687" s="143"/>
      <c r="I687" s="143"/>
      <c r="J687" s="143"/>
    </row>
    <row r="688" spans="3:11" ht="16.5" hidden="1" x14ac:dyDescent="0.2">
      <c r="C688" s="442"/>
      <c r="D688" s="75"/>
      <c r="E688" s="35"/>
      <c r="F688" s="445"/>
      <c r="G688" s="448"/>
      <c r="H688" s="143"/>
      <c r="I688" s="143"/>
      <c r="J688" s="143"/>
    </row>
    <row r="689" spans="3:11" ht="16.5" hidden="1" x14ac:dyDescent="0.2">
      <c r="C689" s="442"/>
      <c r="D689" s="75"/>
      <c r="E689" s="41"/>
      <c r="F689" s="446"/>
      <c r="G689" s="449"/>
      <c r="H689" s="143"/>
      <c r="I689" s="143"/>
      <c r="J689" s="143"/>
      <c r="K689" s="199"/>
    </row>
    <row r="690" spans="3:11" ht="12.75" hidden="1" customHeight="1" x14ac:dyDescent="0.2">
      <c r="C690" s="443"/>
      <c r="D690" s="74"/>
      <c r="E690" s="32"/>
      <c r="F690" s="33"/>
      <c r="G690" s="34"/>
      <c r="H690" s="143"/>
      <c r="I690" s="143"/>
      <c r="J690" s="143"/>
      <c r="K690" s="199"/>
    </row>
    <row r="691" spans="3:11" ht="12.75" hidden="1" customHeight="1" x14ac:dyDescent="0.2">
      <c r="C691" s="56"/>
      <c r="D691" s="74"/>
      <c r="E691" s="32"/>
      <c r="F691" s="33"/>
      <c r="G691" s="34"/>
      <c r="H691" s="143"/>
      <c r="I691" s="143"/>
      <c r="J691" s="143"/>
      <c r="K691" s="199"/>
    </row>
    <row r="692" spans="3:11" ht="16.5" hidden="1" x14ac:dyDescent="0.2">
      <c r="C692" s="56"/>
      <c r="D692" s="74"/>
      <c r="E692" s="32"/>
      <c r="F692" s="33"/>
      <c r="G692" s="34"/>
      <c r="H692" s="143"/>
      <c r="I692" s="143"/>
      <c r="J692" s="143"/>
      <c r="K692" s="199"/>
    </row>
    <row r="693" spans="3:11" ht="16.5" hidden="1" x14ac:dyDescent="0.2">
      <c r="C693" s="56"/>
      <c r="D693" s="74"/>
      <c r="E693" s="32"/>
      <c r="F693" s="33"/>
      <c r="G693" s="34"/>
      <c r="H693" s="143"/>
      <c r="I693" s="143"/>
      <c r="J693" s="143"/>
      <c r="K693" s="199"/>
    </row>
    <row r="694" spans="3:11" ht="16.5" hidden="1" x14ac:dyDescent="0.2">
      <c r="C694" s="56"/>
      <c r="D694" s="74"/>
      <c r="E694" s="32"/>
      <c r="F694" s="114"/>
      <c r="G694" s="115"/>
      <c r="H694" s="115"/>
      <c r="I694" s="115"/>
      <c r="J694" s="115"/>
      <c r="K694" s="199"/>
    </row>
    <row r="695" spans="3:11" ht="15" hidden="1" x14ac:dyDescent="0.25">
      <c r="C695" s="321"/>
      <c r="D695" s="322"/>
      <c r="E695" s="261"/>
      <c r="F695" s="114"/>
      <c r="G695" s="115"/>
      <c r="H695" s="115"/>
      <c r="I695" s="115"/>
      <c r="J695" s="115"/>
      <c r="K695" s="199"/>
    </row>
    <row r="696" spans="3:11" ht="15" hidden="1" x14ac:dyDescent="0.25">
      <c r="C696" s="321"/>
      <c r="D696" s="322"/>
      <c r="E696" s="261"/>
      <c r="F696" s="114"/>
      <c r="G696" s="115"/>
      <c r="H696" s="115"/>
      <c r="I696" s="115"/>
      <c r="J696" s="115"/>
      <c r="K696" s="199"/>
    </row>
    <row r="697" spans="3:11" ht="15" hidden="1" x14ac:dyDescent="0.25">
      <c r="C697" s="321"/>
      <c r="D697" s="322"/>
      <c r="E697" s="261"/>
      <c r="F697" s="114"/>
      <c r="G697" s="115"/>
      <c r="H697" s="115"/>
      <c r="I697" s="115"/>
      <c r="J697" s="115"/>
      <c r="K697" s="199"/>
    </row>
    <row r="698" spans="3:11" ht="15" hidden="1" x14ac:dyDescent="0.25">
      <c r="C698" s="321"/>
      <c r="D698" s="322"/>
      <c r="E698" s="261"/>
      <c r="F698" s="114"/>
      <c r="G698" s="115"/>
      <c r="H698" s="115"/>
      <c r="I698" s="115"/>
      <c r="J698" s="115"/>
      <c r="K698" s="199"/>
    </row>
    <row r="699" spans="3:11" ht="15" hidden="1" x14ac:dyDescent="0.25">
      <c r="C699" s="321"/>
      <c r="D699" s="322"/>
      <c r="E699" s="134"/>
      <c r="F699" s="213"/>
      <c r="G699" s="213"/>
      <c r="H699" s="213"/>
      <c r="I699" s="213"/>
      <c r="J699" s="113"/>
    </row>
    <row r="700" spans="3:11" ht="15" hidden="1" x14ac:dyDescent="0.25">
      <c r="C700" s="323"/>
      <c r="D700" s="324"/>
      <c r="E700" s="261"/>
      <c r="F700" s="97"/>
      <c r="G700" s="97"/>
      <c r="H700" s="97"/>
      <c r="I700" s="97"/>
      <c r="J700" s="132"/>
    </row>
    <row r="701" spans="3:11" ht="15" hidden="1" x14ac:dyDescent="0.25">
      <c r="C701" s="323"/>
      <c r="D701" s="324"/>
      <c r="E701" s="325"/>
      <c r="F701" s="97"/>
      <c r="G701" s="97"/>
      <c r="H701" s="97"/>
      <c r="I701" s="97"/>
      <c r="J701" s="113"/>
    </row>
    <row r="702" spans="3:11" ht="14.25" hidden="1" x14ac:dyDescent="0.2">
      <c r="C702" s="326"/>
      <c r="D702" s="327"/>
      <c r="E702" s="32"/>
      <c r="F702" s="97"/>
      <c r="G702" s="97"/>
      <c r="H702" s="97"/>
      <c r="I702" s="97"/>
      <c r="J702" s="132"/>
    </row>
    <row r="703" spans="3:11" ht="15" hidden="1" x14ac:dyDescent="0.25">
      <c r="C703" s="328"/>
      <c r="D703" s="329"/>
      <c r="E703" s="261"/>
      <c r="F703" s="114"/>
      <c r="G703" s="115"/>
      <c r="H703" s="115"/>
      <c r="I703" s="115"/>
      <c r="J703" s="115"/>
      <c r="K703" s="199"/>
    </row>
    <row r="704" spans="3:11" ht="15" hidden="1" x14ac:dyDescent="0.25">
      <c r="C704" s="328"/>
      <c r="D704" s="329"/>
      <c r="E704" s="261"/>
      <c r="F704" s="114"/>
      <c r="G704" s="115"/>
      <c r="H704" s="115"/>
      <c r="I704" s="115"/>
      <c r="J704" s="115"/>
      <c r="K704" s="199"/>
    </row>
    <row r="705" spans="3:11" ht="15" hidden="1" x14ac:dyDescent="0.25">
      <c r="C705" s="328"/>
      <c r="D705" s="329"/>
      <c r="E705" s="261"/>
      <c r="F705" s="114"/>
      <c r="G705" s="115"/>
      <c r="H705" s="115"/>
      <c r="I705" s="115"/>
      <c r="J705" s="115"/>
      <c r="K705" s="199"/>
    </row>
    <row r="706" spans="3:11" ht="15" hidden="1" x14ac:dyDescent="0.25">
      <c r="C706" s="328"/>
      <c r="D706" s="329"/>
      <c r="E706" s="134"/>
      <c r="F706" s="213"/>
      <c r="G706" s="213"/>
      <c r="H706" s="213"/>
      <c r="I706" s="213"/>
      <c r="J706" s="113"/>
    </row>
    <row r="707" spans="3:11" ht="15" hidden="1" x14ac:dyDescent="0.25">
      <c r="C707" s="328"/>
      <c r="D707" s="330"/>
      <c r="E707" s="42"/>
      <c r="F707" s="450"/>
      <c r="G707" s="453"/>
      <c r="H707" s="115"/>
      <c r="I707" s="115"/>
      <c r="J707" s="143"/>
    </row>
    <row r="708" spans="3:11" ht="16.5" hidden="1" x14ac:dyDescent="0.2">
      <c r="C708" s="441"/>
      <c r="D708" s="75"/>
      <c r="E708" s="43"/>
      <c r="F708" s="451"/>
      <c r="G708" s="454"/>
      <c r="H708" s="115"/>
      <c r="I708" s="115"/>
      <c r="J708" s="143"/>
    </row>
    <row r="709" spans="3:11" ht="16.5" hidden="1" x14ac:dyDescent="0.2">
      <c r="C709" s="442"/>
      <c r="D709" s="75"/>
      <c r="E709" s="43"/>
      <c r="F709" s="451"/>
      <c r="G709" s="454"/>
      <c r="H709" s="115"/>
      <c r="I709" s="115"/>
      <c r="J709" s="143"/>
    </row>
    <row r="710" spans="3:11" ht="12.75" hidden="1" customHeight="1" x14ac:dyDescent="0.2">
      <c r="C710" s="442"/>
      <c r="D710" s="75"/>
      <c r="E710" s="43"/>
      <c r="F710" s="451"/>
      <c r="G710" s="454"/>
      <c r="H710" s="115"/>
      <c r="I710" s="115"/>
      <c r="J710" s="143"/>
      <c r="K710" s="199"/>
    </row>
    <row r="711" spans="3:11" ht="12.75" hidden="1" customHeight="1" x14ac:dyDescent="0.2">
      <c r="C711" s="442"/>
      <c r="D711" s="75"/>
      <c r="E711" s="43"/>
      <c r="F711" s="451"/>
      <c r="G711" s="454"/>
      <c r="H711" s="115"/>
      <c r="I711" s="115"/>
      <c r="J711" s="143"/>
      <c r="K711" s="199"/>
    </row>
    <row r="712" spans="3:11" ht="12.75" hidden="1" customHeight="1" x14ac:dyDescent="0.2">
      <c r="C712" s="442"/>
      <c r="D712" s="75"/>
      <c r="E712" s="44"/>
      <c r="F712" s="452"/>
      <c r="G712" s="455"/>
      <c r="H712" s="115"/>
      <c r="I712" s="115"/>
      <c r="J712" s="143"/>
      <c r="K712" s="199"/>
    </row>
    <row r="713" spans="3:11" ht="12.75" hidden="1" customHeight="1" x14ac:dyDescent="0.2">
      <c r="C713" s="443"/>
      <c r="D713" s="74"/>
      <c r="E713" s="32"/>
      <c r="F713" s="46"/>
      <c r="G713" s="47"/>
      <c r="H713" s="143"/>
      <c r="I713" s="123"/>
      <c r="J713" s="143"/>
    </row>
    <row r="714" spans="3:11" ht="16.5" hidden="1" x14ac:dyDescent="0.2">
      <c r="C714" s="56"/>
      <c r="D714" s="75"/>
      <c r="E714" s="43"/>
      <c r="F714" s="45"/>
      <c r="G714" s="48"/>
      <c r="H714" s="115"/>
      <c r="I714" s="115"/>
      <c r="J714" s="143"/>
    </row>
    <row r="715" spans="3:11" ht="16.5" hidden="1" x14ac:dyDescent="0.2">
      <c r="C715" s="57"/>
      <c r="D715" s="75"/>
      <c r="E715" s="49"/>
      <c r="F715" s="50"/>
      <c r="G715" s="51"/>
      <c r="H715" s="115"/>
      <c r="I715" s="115"/>
      <c r="J715" s="143"/>
    </row>
    <row r="716" spans="3:11" ht="16.5" hidden="1" x14ac:dyDescent="0.2">
      <c r="C716" s="55"/>
      <c r="D716" s="74"/>
      <c r="E716" s="44"/>
      <c r="F716" s="46"/>
      <c r="G716" s="47"/>
      <c r="H716" s="115"/>
      <c r="I716" s="115"/>
      <c r="J716" s="143"/>
    </row>
    <row r="717" spans="3:11" ht="12.75" hidden="1" customHeight="1" x14ac:dyDescent="0.2">
      <c r="C717" s="55"/>
      <c r="D717" s="74"/>
      <c r="E717" s="44"/>
      <c r="F717" s="46"/>
      <c r="G717" s="47"/>
      <c r="H717" s="115"/>
      <c r="I717" s="115"/>
      <c r="J717" s="143"/>
      <c r="K717" s="199"/>
    </row>
    <row r="718" spans="3:11" ht="12.75" hidden="1" customHeight="1" x14ac:dyDescent="0.2">
      <c r="C718" s="55"/>
      <c r="D718" s="74"/>
      <c r="E718" s="44"/>
      <c r="F718" s="46"/>
      <c r="G718" s="47"/>
      <c r="H718" s="115"/>
      <c r="I718" s="115"/>
      <c r="J718" s="143"/>
      <c r="K718" s="199"/>
    </row>
    <row r="719" spans="3:11" ht="12.75" hidden="1" customHeight="1" x14ac:dyDescent="0.2">
      <c r="C719" s="55"/>
      <c r="D719" s="74"/>
      <c r="E719" s="44"/>
      <c r="F719" s="46"/>
      <c r="G719" s="47"/>
      <c r="H719" s="115"/>
      <c r="I719" s="115"/>
      <c r="J719" s="143"/>
      <c r="K719" s="199"/>
    </row>
    <row r="720" spans="3:11" ht="12.75" hidden="1" customHeight="1" x14ac:dyDescent="0.2">
      <c r="C720" s="55"/>
      <c r="D720" s="74"/>
      <c r="E720" s="44"/>
      <c r="F720" s="46"/>
      <c r="G720" s="47"/>
      <c r="H720" s="115"/>
      <c r="I720" s="115"/>
      <c r="J720" s="143"/>
      <c r="K720" s="199"/>
    </row>
    <row r="721" spans="3:12" ht="12.75" hidden="1" customHeight="1" x14ac:dyDescent="0.2">
      <c r="C721" s="55"/>
      <c r="D721" s="77"/>
      <c r="E721" s="52"/>
      <c r="F721" s="53"/>
      <c r="G721" s="47"/>
      <c r="H721" s="143"/>
      <c r="I721" s="123"/>
      <c r="J721" s="143"/>
      <c r="K721" s="199"/>
    </row>
    <row r="722" spans="3:12" ht="16.5" hidden="1" x14ac:dyDescent="0.2">
      <c r="C722" s="55"/>
      <c r="D722" s="77"/>
      <c r="E722" s="52"/>
      <c r="F722" s="53"/>
      <c r="G722" s="47"/>
      <c r="H722" s="115"/>
      <c r="I722" s="115"/>
      <c r="J722" s="143"/>
    </row>
    <row r="723" spans="3:12" ht="16.5" hidden="1" x14ac:dyDescent="0.2">
      <c r="C723" s="55"/>
      <c r="D723" s="77"/>
      <c r="E723" s="52"/>
      <c r="F723" s="53"/>
      <c r="G723" s="47"/>
      <c r="H723" s="115"/>
      <c r="I723" s="115"/>
      <c r="J723" s="143"/>
      <c r="K723" s="199"/>
    </row>
    <row r="724" spans="3:12" ht="12.75" hidden="1" customHeight="1" x14ac:dyDescent="0.2">
      <c r="C724" s="55"/>
      <c r="D724" s="78"/>
      <c r="E724" s="54"/>
      <c r="F724" s="53"/>
      <c r="G724" s="47"/>
      <c r="H724" s="115"/>
      <c r="I724" s="115"/>
      <c r="J724" s="143"/>
    </row>
    <row r="725" spans="3:12" ht="16.5" hidden="1" x14ac:dyDescent="0.2">
      <c r="C725" s="55"/>
      <c r="D725" s="78"/>
      <c r="E725" s="54"/>
      <c r="F725" s="53"/>
      <c r="G725" s="47"/>
      <c r="H725" s="115"/>
      <c r="I725" s="115"/>
      <c r="J725" s="143"/>
      <c r="K725" s="199"/>
    </row>
    <row r="726" spans="3:12" ht="16.5" hidden="1" x14ac:dyDescent="0.2">
      <c r="C726" s="55"/>
      <c r="D726" s="78"/>
      <c r="E726" s="54"/>
      <c r="F726" s="53"/>
      <c r="G726" s="47"/>
      <c r="H726" s="143"/>
      <c r="I726" s="123"/>
      <c r="J726" s="143"/>
    </row>
    <row r="727" spans="3:12" ht="12.75" hidden="1" customHeight="1" x14ac:dyDescent="0.2">
      <c r="C727" s="55"/>
      <c r="D727" s="78"/>
      <c r="E727" s="54"/>
      <c r="F727" s="44"/>
      <c r="G727" s="44"/>
      <c r="H727" s="115"/>
      <c r="I727" s="115"/>
      <c r="J727" s="143"/>
      <c r="K727" s="199"/>
      <c r="L727" s="64">
        <v>1</v>
      </c>
    </row>
    <row r="728" spans="3:12" ht="3" hidden="1" customHeight="1" x14ac:dyDescent="0.2">
      <c r="C728" s="55"/>
      <c r="D728" s="79"/>
      <c r="E728" s="49"/>
      <c r="F728" s="49"/>
      <c r="G728" s="49"/>
      <c r="H728" s="115"/>
      <c r="I728" s="115"/>
      <c r="J728" s="143"/>
      <c r="K728" s="199"/>
      <c r="L728" s="65"/>
    </row>
    <row r="729" spans="3:12" ht="12.75" hidden="1" customHeight="1" x14ac:dyDescent="0.2">
      <c r="C729" s="55" t="s">
        <v>213</v>
      </c>
      <c r="D729" s="74"/>
      <c r="E729" s="44"/>
      <c r="F729" s="44"/>
      <c r="G729" s="44"/>
      <c r="H729" s="115"/>
      <c r="I729" s="115"/>
      <c r="J729" s="143"/>
      <c r="K729" s="199"/>
      <c r="L729" s="65"/>
    </row>
    <row r="730" spans="3:12" ht="13.5" hidden="1" customHeight="1" x14ac:dyDescent="0.2">
      <c r="C730" s="55" t="s">
        <v>214</v>
      </c>
      <c r="D730" s="79"/>
      <c r="E730" s="49"/>
      <c r="F730" s="44"/>
      <c r="G730" s="44"/>
      <c r="H730" s="115"/>
      <c r="I730" s="115"/>
      <c r="J730" s="143"/>
      <c r="K730" s="199"/>
      <c r="L730" s="65"/>
    </row>
    <row r="731" spans="3:12" ht="12.75" hidden="1" customHeight="1" x14ac:dyDescent="0.2">
      <c r="C731" s="55"/>
      <c r="D731" s="79"/>
      <c r="E731" s="49"/>
      <c r="F731" s="44"/>
      <c r="G731" s="44"/>
      <c r="H731" s="115"/>
      <c r="I731" s="115"/>
      <c r="J731" s="143"/>
      <c r="K731" s="199"/>
      <c r="L731" s="65"/>
    </row>
    <row r="732" spans="3:12" ht="12.75" hidden="1" customHeight="1" x14ac:dyDescent="0.2">
      <c r="C732" s="55"/>
      <c r="D732" s="79"/>
      <c r="E732" s="49"/>
      <c r="F732" s="44"/>
      <c r="G732" s="44"/>
      <c r="H732" s="115"/>
      <c r="I732" s="115"/>
      <c r="J732" s="143"/>
      <c r="K732" s="199"/>
      <c r="L732" s="64">
        <v>2</v>
      </c>
    </row>
    <row r="733" spans="3:12" ht="12.75" hidden="1" customHeight="1" x14ac:dyDescent="0.2">
      <c r="C733" s="55"/>
      <c r="D733" s="79"/>
      <c r="E733" s="49"/>
      <c r="F733" s="44"/>
      <c r="G733" s="44"/>
      <c r="H733" s="115"/>
      <c r="I733" s="115"/>
      <c r="J733" s="143"/>
      <c r="K733" s="199"/>
      <c r="L733" s="65"/>
    </row>
    <row r="734" spans="3:12" ht="12.75" hidden="1" customHeight="1" x14ac:dyDescent="0.2">
      <c r="C734" s="55"/>
      <c r="D734" s="74"/>
      <c r="E734" s="44"/>
      <c r="F734" s="44"/>
      <c r="G734" s="44"/>
      <c r="H734" s="115"/>
      <c r="I734" s="115"/>
      <c r="J734" s="143"/>
      <c r="K734" s="199"/>
      <c r="L734" s="65"/>
    </row>
    <row r="735" spans="3:12" ht="12.75" hidden="1" customHeight="1" x14ac:dyDescent="0.2">
      <c r="C735" s="55"/>
      <c r="D735" s="79"/>
      <c r="E735" s="49"/>
      <c r="F735" s="44"/>
      <c r="G735" s="44"/>
      <c r="H735" s="115"/>
      <c r="I735" s="115"/>
      <c r="J735" s="143"/>
      <c r="K735" s="199"/>
      <c r="L735" s="65"/>
    </row>
    <row r="736" spans="3:12" ht="12.75" hidden="1" customHeight="1" x14ac:dyDescent="0.2">
      <c r="C736" s="55"/>
      <c r="D736" s="79"/>
      <c r="E736" s="49"/>
      <c r="F736" s="41"/>
      <c r="G736" s="41"/>
      <c r="H736" s="115"/>
      <c r="I736" s="115"/>
      <c r="J736" s="143"/>
      <c r="K736" s="199"/>
      <c r="L736" s="64">
        <v>3</v>
      </c>
    </row>
    <row r="737" spans="3:15" ht="12.75" hidden="1" customHeight="1" x14ac:dyDescent="0.2">
      <c r="C737" s="55"/>
      <c r="D737" s="74"/>
      <c r="E737" s="44"/>
      <c r="F737" s="41"/>
      <c r="G737" s="41"/>
      <c r="H737" s="115"/>
      <c r="I737" s="115"/>
      <c r="J737" s="143"/>
      <c r="K737" s="199"/>
      <c r="L737" s="64">
        <v>4</v>
      </c>
    </row>
    <row r="738" spans="3:15" ht="12.75" hidden="1" customHeight="1" x14ac:dyDescent="0.2">
      <c r="C738" s="55"/>
      <c r="D738" s="74"/>
      <c r="E738" s="44"/>
      <c r="F738" s="41"/>
      <c r="G738" s="41"/>
      <c r="H738" s="115"/>
      <c r="I738" s="115"/>
      <c r="J738" s="143"/>
      <c r="K738" s="199"/>
      <c r="L738" s="64">
        <v>5</v>
      </c>
    </row>
    <row r="739" spans="3:15" ht="1.5" hidden="1" customHeight="1" x14ac:dyDescent="0.2">
      <c r="C739" s="55"/>
      <c r="D739" s="74"/>
      <c r="E739" s="44"/>
      <c r="F739" s="41"/>
      <c r="G739" s="41"/>
      <c r="H739" s="115"/>
      <c r="I739" s="115"/>
      <c r="J739" s="143"/>
      <c r="K739" s="199"/>
      <c r="L739" s="64">
        <v>6</v>
      </c>
    </row>
    <row r="740" spans="3:15" ht="12.75" hidden="1" customHeight="1" x14ac:dyDescent="0.2">
      <c r="C740" s="55"/>
      <c r="D740" s="74"/>
      <c r="E740" s="44"/>
      <c r="F740" s="41"/>
      <c r="G740" s="41"/>
      <c r="H740" s="115"/>
      <c r="I740" s="115"/>
      <c r="J740" s="143"/>
      <c r="K740" s="199"/>
      <c r="L740" s="64">
        <v>7</v>
      </c>
      <c r="N740" s="65"/>
      <c r="O740" s="65"/>
    </row>
    <row r="741" spans="3:15" ht="12.75" hidden="1" customHeight="1" x14ac:dyDescent="0.2">
      <c r="C741" s="55"/>
      <c r="D741" s="74"/>
      <c r="E741" s="44"/>
      <c r="F741" s="44"/>
      <c r="G741" s="44"/>
      <c r="H741" s="115"/>
      <c r="I741" s="115"/>
      <c r="J741" s="143"/>
      <c r="K741" s="199"/>
      <c r="L741" s="64">
        <v>8</v>
      </c>
      <c r="M741" s="64"/>
      <c r="N741" s="65"/>
      <c r="O741" s="65"/>
    </row>
    <row r="742" spans="3:15" ht="12" hidden="1" customHeight="1" x14ac:dyDescent="0.2">
      <c r="C742" s="59"/>
      <c r="D742" s="80"/>
      <c r="E742" s="44"/>
      <c r="F742" s="44"/>
      <c r="G742" s="44"/>
      <c r="H742" s="115"/>
      <c r="I742" s="115"/>
      <c r="J742" s="143"/>
      <c r="K742" s="199"/>
      <c r="L742" s="64">
        <v>9</v>
      </c>
      <c r="M742" s="64"/>
      <c r="N742" s="65"/>
      <c r="O742" s="65"/>
    </row>
    <row r="743" spans="3:15" ht="36" hidden="1" customHeight="1" x14ac:dyDescent="0.2">
      <c r="C743" s="59"/>
      <c r="D743" s="80"/>
      <c r="E743" s="44"/>
      <c r="F743" s="44"/>
      <c r="G743" s="44"/>
      <c r="H743" s="115"/>
      <c r="I743" s="115"/>
      <c r="J743" s="143"/>
      <c r="K743" s="199"/>
      <c r="L743" s="436">
        <v>10</v>
      </c>
      <c r="M743" s="64"/>
      <c r="N743" s="65"/>
      <c r="O743" s="65"/>
    </row>
    <row r="744" spans="3:15" ht="12.75" hidden="1" customHeight="1" x14ac:dyDescent="0.2">
      <c r="C744" s="59"/>
      <c r="D744" s="80"/>
      <c r="E744" s="44"/>
      <c r="F744" s="44"/>
      <c r="G744" s="44"/>
      <c r="H744" s="115"/>
      <c r="I744" s="115"/>
      <c r="J744" s="143"/>
      <c r="K744" s="199"/>
      <c r="L744" s="436"/>
      <c r="M744" s="64"/>
      <c r="N744" s="64"/>
      <c r="O744" s="64"/>
    </row>
    <row r="745" spans="3:15" ht="12.75" hidden="1" customHeight="1" x14ac:dyDescent="0.2">
      <c r="C745" s="59"/>
      <c r="D745" s="80"/>
      <c r="E745" s="44"/>
      <c r="F745" s="44"/>
      <c r="G745" s="44"/>
      <c r="H745" s="115"/>
      <c r="I745" s="115"/>
      <c r="J745" s="143"/>
      <c r="K745" s="199"/>
      <c r="L745" s="64">
        <v>11</v>
      </c>
      <c r="N745" s="65"/>
      <c r="O745" s="65"/>
    </row>
    <row r="746" spans="3:15" ht="12.75" hidden="1" customHeight="1" x14ac:dyDescent="0.2">
      <c r="C746" s="59"/>
      <c r="D746" s="80"/>
      <c r="E746" s="44"/>
      <c r="F746" s="44"/>
      <c r="G746" s="44"/>
      <c r="H746" s="115"/>
      <c r="I746" s="115"/>
      <c r="J746" s="143"/>
      <c r="K746" s="199"/>
      <c r="L746" s="64">
        <v>12</v>
      </c>
      <c r="N746" s="65"/>
      <c r="O746" s="65"/>
    </row>
    <row r="747" spans="3:15" ht="12.75" hidden="1" customHeight="1" x14ac:dyDescent="0.2">
      <c r="C747" s="59"/>
      <c r="D747" s="80"/>
      <c r="E747" s="44"/>
      <c r="F747" s="44"/>
      <c r="G747" s="44"/>
      <c r="H747" s="115"/>
      <c r="I747" s="115"/>
      <c r="J747" s="143"/>
      <c r="K747" s="199"/>
      <c r="L747" s="64">
        <v>13</v>
      </c>
      <c r="N747" s="65"/>
      <c r="O747" s="65"/>
    </row>
    <row r="748" spans="3:15" ht="12.75" hidden="1" customHeight="1" x14ac:dyDescent="0.2">
      <c r="C748" s="59"/>
      <c r="D748" s="80"/>
      <c r="E748" s="44"/>
      <c r="F748" s="41"/>
      <c r="G748" s="41"/>
      <c r="H748" s="115"/>
      <c r="I748" s="115"/>
      <c r="J748" s="143"/>
      <c r="K748" s="199"/>
      <c r="L748" s="64">
        <v>14</v>
      </c>
      <c r="N748" s="65"/>
      <c r="O748" s="65"/>
    </row>
    <row r="749" spans="3:15" ht="12.75" hidden="1" customHeight="1" x14ac:dyDescent="0.2">
      <c r="C749" s="59"/>
      <c r="D749" s="80"/>
      <c r="E749" s="44"/>
      <c r="F749" s="41"/>
      <c r="G749" s="41"/>
      <c r="H749" s="115"/>
      <c r="I749" s="115"/>
      <c r="J749" s="143"/>
      <c r="K749" s="199"/>
      <c r="L749" s="64">
        <v>15</v>
      </c>
      <c r="M749" s="64"/>
      <c r="N749" s="65"/>
      <c r="O749" s="65"/>
    </row>
    <row r="750" spans="3:15" ht="12.75" hidden="1" customHeight="1" x14ac:dyDescent="0.2">
      <c r="C750" s="59"/>
      <c r="D750" s="80"/>
      <c r="E750" s="44"/>
      <c r="F750" s="44"/>
      <c r="G750" s="44"/>
      <c r="H750" s="115"/>
      <c r="I750" s="115"/>
      <c r="J750" s="143"/>
      <c r="K750" s="199"/>
      <c r="L750" s="64">
        <v>16</v>
      </c>
      <c r="M750" s="64"/>
      <c r="N750" s="65"/>
      <c r="O750" s="65"/>
    </row>
    <row r="751" spans="3:15" ht="12.75" hidden="1" customHeight="1" x14ac:dyDescent="0.2">
      <c r="C751" s="59"/>
      <c r="D751" s="80"/>
      <c r="E751" s="44"/>
      <c r="F751" s="41"/>
      <c r="G751" s="41"/>
      <c r="H751" s="115"/>
      <c r="I751" s="115"/>
      <c r="J751" s="143"/>
      <c r="K751" s="199"/>
      <c r="L751" s="64">
        <v>17</v>
      </c>
      <c r="M751" s="64"/>
      <c r="N751" s="64"/>
      <c r="O751" s="64"/>
    </row>
    <row r="752" spans="3:15" ht="7.5" hidden="1" customHeight="1" x14ac:dyDescent="0.2">
      <c r="C752" s="59"/>
      <c r="D752" s="80"/>
      <c r="E752" s="44"/>
      <c r="F752" s="44"/>
      <c r="G752" s="44"/>
      <c r="H752" s="115"/>
      <c r="I752" s="115"/>
      <c r="J752" s="143">
        <f t="shared" ref="J752:J760" si="7">G752*H752</f>
        <v>0</v>
      </c>
      <c r="K752" s="199"/>
      <c r="L752" s="64">
        <v>18</v>
      </c>
      <c r="M752" s="64"/>
      <c r="N752" s="64"/>
      <c r="O752" s="64"/>
    </row>
    <row r="753" spans="3:15" ht="12.75" hidden="1" customHeight="1" x14ac:dyDescent="0.2">
      <c r="C753" s="59"/>
      <c r="D753" s="80"/>
      <c r="E753" s="44"/>
      <c r="F753" s="44"/>
      <c r="G753" s="44"/>
      <c r="H753" s="115"/>
      <c r="I753" s="115"/>
      <c r="J753" s="143">
        <f t="shared" si="7"/>
        <v>0</v>
      </c>
      <c r="K753" s="199"/>
      <c r="L753" s="64">
        <v>19</v>
      </c>
      <c r="M753" s="64"/>
      <c r="N753" s="64"/>
      <c r="O753" s="64"/>
    </row>
    <row r="754" spans="3:15" ht="12.75" hidden="1" customHeight="1" x14ac:dyDescent="0.2">
      <c r="C754" s="59"/>
      <c r="D754" s="80"/>
      <c r="E754" s="44"/>
      <c r="F754" s="44"/>
      <c r="G754" s="44"/>
      <c r="H754" s="115"/>
      <c r="I754" s="115"/>
      <c r="J754" s="143">
        <f t="shared" si="7"/>
        <v>0</v>
      </c>
      <c r="K754" s="199"/>
      <c r="L754" s="64">
        <v>20</v>
      </c>
      <c r="M754" s="64"/>
      <c r="N754" s="64"/>
      <c r="O754" s="64"/>
    </row>
    <row r="755" spans="3:15" ht="12.75" hidden="1" customHeight="1" x14ac:dyDescent="0.2">
      <c r="C755" s="59"/>
      <c r="D755" s="80"/>
      <c r="E755" s="44"/>
      <c r="F755" s="44"/>
      <c r="G755" s="44"/>
      <c r="H755" s="115"/>
      <c r="I755" s="115"/>
      <c r="J755" s="143">
        <f t="shared" si="7"/>
        <v>0</v>
      </c>
      <c r="K755" s="199"/>
      <c r="L755" s="64">
        <v>21</v>
      </c>
      <c r="M755" s="64"/>
      <c r="N755" s="64"/>
      <c r="O755" s="64"/>
    </row>
    <row r="756" spans="3:15" ht="12.75" hidden="1" customHeight="1" x14ac:dyDescent="0.2">
      <c r="C756" s="59"/>
      <c r="D756" s="80"/>
      <c r="E756" s="44"/>
      <c r="F756" s="44"/>
      <c r="G756" s="44"/>
      <c r="H756" s="115"/>
      <c r="I756" s="115"/>
      <c r="J756" s="143">
        <f t="shared" si="7"/>
        <v>0</v>
      </c>
      <c r="K756" s="199"/>
      <c r="L756" s="64">
        <v>22</v>
      </c>
    </row>
    <row r="757" spans="3:15" ht="12.75" hidden="1" customHeight="1" x14ac:dyDescent="0.2">
      <c r="C757" s="59"/>
      <c r="D757" s="80"/>
      <c r="E757" s="44"/>
      <c r="F757" s="44"/>
      <c r="G757" s="44"/>
      <c r="H757" s="115"/>
      <c r="I757" s="115"/>
      <c r="J757" s="143">
        <f t="shared" si="7"/>
        <v>0</v>
      </c>
      <c r="K757" s="199"/>
      <c r="L757" s="64">
        <v>23</v>
      </c>
      <c r="M757" s="64"/>
      <c r="N757" s="64"/>
      <c r="O757" s="64"/>
    </row>
    <row r="758" spans="3:15" ht="12.75" hidden="1" customHeight="1" x14ac:dyDescent="0.2">
      <c r="C758" s="59"/>
      <c r="D758" s="80"/>
      <c r="E758" s="44"/>
      <c r="F758" s="44"/>
      <c r="G758" s="44"/>
      <c r="H758" s="115"/>
      <c r="I758" s="115"/>
      <c r="J758" s="143">
        <f t="shared" si="7"/>
        <v>0</v>
      </c>
      <c r="K758" s="199"/>
      <c r="L758" s="64">
        <v>28</v>
      </c>
      <c r="M758" s="64"/>
      <c r="N758" s="64"/>
      <c r="O758" s="64"/>
    </row>
    <row r="759" spans="3:15" ht="12.75" hidden="1" customHeight="1" x14ac:dyDescent="0.2">
      <c r="C759" s="59"/>
      <c r="D759" s="80"/>
      <c r="E759" s="44"/>
      <c r="F759" s="44"/>
      <c r="G759" s="44"/>
      <c r="H759" s="115"/>
      <c r="I759" s="115"/>
      <c r="J759" s="143">
        <f t="shared" si="7"/>
        <v>0</v>
      </c>
      <c r="K759" s="199"/>
      <c r="L759" s="64">
        <v>29</v>
      </c>
      <c r="M759" s="436"/>
      <c r="N759" s="436"/>
      <c r="O759" s="64"/>
    </row>
    <row r="760" spans="3:15" ht="12.75" hidden="1" customHeight="1" x14ac:dyDescent="0.2">
      <c r="C760" s="59"/>
      <c r="D760" s="80"/>
      <c r="E760" s="44"/>
      <c r="F760" s="44"/>
      <c r="G760" s="44"/>
      <c r="H760" s="115"/>
      <c r="I760" s="115"/>
      <c r="J760" s="143">
        <f t="shared" si="7"/>
        <v>0</v>
      </c>
      <c r="K760" s="199"/>
      <c r="L760" s="64">
        <v>30</v>
      </c>
      <c r="M760" s="436"/>
      <c r="N760" s="436"/>
      <c r="O760" s="64"/>
    </row>
    <row r="761" spans="3:15" ht="12.75" hidden="1" customHeight="1" x14ac:dyDescent="0.2">
      <c r="C761" s="59"/>
      <c r="D761" s="80"/>
      <c r="E761" s="44"/>
      <c r="F761" s="44"/>
      <c r="G761" s="44"/>
      <c r="H761" s="115"/>
      <c r="I761" s="115"/>
      <c r="J761" s="143"/>
      <c r="K761" s="199"/>
      <c r="L761" s="64">
        <v>31</v>
      </c>
      <c r="M761" s="64"/>
      <c r="N761" s="64"/>
      <c r="O761" s="64"/>
    </row>
    <row r="762" spans="3:15" ht="12" hidden="1" customHeight="1" x14ac:dyDescent="0.2">
      <c r="C762" s="59"/>
      <c r="D762" s="80"/>
      <c r="E762" s="44"/>
      <c r="F762" s="44"/>
      <c r="G762" s="44"/>
      <c r="H762" s="115"/>
      <c r="I762" s="115"/>
      <c r="J762" s="143"/>
      <c r="K762" s="199"/>
      <c r="L762" s="64">
        <v>32</v>
      </c>
      <c r="M762" s="64"/>
      <c r="N762" s="64"/>
      <c r="O762" s="64"/>
    </row>
    <row r="763" spans="3:15" ht="12.75" hidden="1" customHeight="1" x14ac:dyDescent="0.2">
      <c r="C763" s="59"/>
      <c r="D763" s="80"/>
      <c r="E763" s="44"/>
      <c r="F763" s="44"/>
      <c r="G763" s="44"/>
      <c r="H763" s="115"/>
      <c r="I763" s="115"/>
      <c r="J763" s="143"/>
      <c r="K763" s="199"/>
      <c r="L763" s="64">
        <v>33</v>
      </c>
      <c r="M763" s="64"/>
      <c r="N763" s="64"/>
      <c r="O763" s="64"/>
    </row>
    <row r="764" spans="3:15" ht="12.75" hidden="1" customHeight="1" x14ac:dyDescent="0.2">
      <c r="C764" s="59"/>
      <c r="D764" s="80"/>
      <c r="E764" s="44"/>
      <c r="F764" s="44"/>
      <c r="G764" s="44"/>
      <c r="H764" s="115"/>
      <c r="I764" s="115"/>
      <c r="J764" s="143"/>
      <c r="K764" s="199"/>
      <c r="L764" s="64">
        <v>34</v>
      </c>
      <c r="M764" s="64"/>
      <c r="N764" s="64"/>
      <c r="O764" s="64"/>
    </row>
    <row r="765" spans="3:15" ht="12.75" hidden="1" customHeight="1" x14ac:dyDescent="0.2">
      <c r="C765" s="59"/>
      <c r="D765" s="80"/>
      <c r="E765" s="44"/>
      <c r="F765" s="44"/>
      <c r="G765" s="44"/>
      <c r="H765" s="115"/>
      <c r="I765" s="115"/>
      <c r="J765" s="143"/>
      <c r="K765" s="199"/>
      <c r="L765" s="64">
        <v>35</v>
      </c>
      <c r="M765" s="64"/>
      <c r="N765" s="64"/>
      <c r="O765" s="64"/>
    </row>
    <row r="766" spans="3:15" ht="15" hidden="1" customHeight="1" x14ac:dyDescent="0.2">
      <c r="C766" s="59"/>
      <c r="D766" s="80"/>
      <c r="E766" s="44"/>
      <c r="F766" s="44"/>
      <c r="G766" s="44"/>
      <c r="H766" s="115"/>
      <c r="I766" s="115"/>
      <c r="J766" s="143"/>
      <c r="K766" s="199"/>
      <c r="L766" s="436">
        <v>36</v>
      </c>
      <c r="M766" s="64"/>
      <c r="N766" s="64"/>
      <c r="O766" s="64"/>
    </row>
    <row r="767" spans="3:15" ht="12.75" hidden="1" customHeight="1" x14ac:dyDescent="0.25">
      <c r="C767" s="328"/>
      <c r="D767" s="331"/>
      <c r="E767" s="44"/>
      <c r="F767" s="44"/>
      <c r="G767" s="44"/>
      <c r="H767" s="115"/>
      <c r="I767" s="115"/>
      <c r="J767" s="143"/>
      <c r="K767" s="199"/>
      <c r="L767" s="436"/>
      <c r="M767" s="64"/>
      <c r="N767" s="64"/>
      <c r="O767" s="64"/>
    </row>
    <row r="768" spans="3:15" ht="15" hidden="1" customHeight="1" x14ac:dyDescent="0.25">
      <c r="C768" s="328"/>
      <c r="D768" s="331"/>
      <c r="E768" s="44"/>
      <c r="F768" s="44"/>
      <c r="G768" s="44"/>
      <c r="H768" s="115"/>
      <c r="I768" s="115"/>
      <c r="J768" s="143"/>
      <c r="K768" s="199"/>
      <c r="L768" s="64">
        <v>37</v>
      </c>
      <c r="M768" s="64"/>
      <c r="N768" s="64"/>
      <c r="O768" s="64"/>
    </row>
    <row r="769" spans="3:15" ht="13.5" hidden="1" customHeight="1" x14ac:dyDescent="0.25">
      <c r="C769" s="328"/>
      <c r="D769" s="331"/>
      <c r="E769" s="44"/>
      <c r="F769" s="44"/>
      <c r="G769" s="44"/>
      <c r="H769" s="115"/>
      <c r="I769" s="115"/>
      <c r="J769" s="143"/>
      <c r="K769" s="199"/>
      <c r="L769" s="332"/>
      <c r="M769" s="64"/>
      <c r="N769" s="64"/>
      <c r="O769" s="64"/>
    </row>
    <row r="770" spans="3:15" ht="13.5" hidden="1" customHeight="1" x14ac:dyDescent="0.25">
      <c r="C770" s="328"/>
      <c r="D770" s="331"/>
      <c r="E770" s="44"/>
      <c r="F770" s="44"/>
      <c r="G770" s="44"/>
      <c r="H770" s="115"/>
      <c r="I770" s="115"/>
      <c r="J770" s="143"/>
      <c r="K770" s="199"/>
      <c r="L770" s="332"/>
      <c r="M770" s="64"/>
      <c r="N770" s="64"/>
      <c r="O770" s="64"/>
    </row>
    <row r="771" spans="3:15" ht="13.5" hidden="1" customHeight="1" x14ac:dyDescent="0.25">
      <c r="C771" s="328"/>
      <c r="D771" s="331"/>
      <c r="E771" s="44"/>
      <c r="F771" s="44"/>
      <c r="G771" s="44"/>
      <c r="H771" s="115"/>
      <c r="I771" s="115"/>
      <c r="J771" s="143"/>
      <c r="K771" s="199"/>
      <c r="L771" s="332"/>
      <c r="M771" s="64"/>
      <c r="N771" s="64"/>
      <c r="O771" s="64"/>
    </row>
    <row r="772" spans="3:15" ht="12" hidden="1" customHeight="1" x14ac:dyDescent="0.25">
      <c r="C772" s="328"/>
      <c r="D772" s="331"/>
      <c r="E772" s="44"/>
      <c r="F772" s="44"/>
      <c r="G772" s="44"/>
      <c r="H772" s="115"/>
      <c r="I772" s="115"/>
      <c r="J772" s="143"/>
      <c r="K772" s="199"/>
      <c r="L772" s="332"/>
      <c r="M772" s="64"/>
      <c r="N772" s="64"/>
      <c r="O772" s="64"/>
    </row>
    <row r="773" spans="3:15" ht="13.5" hidden="1" customHeight="1" x14ac:dyDescent="0.2">
      <c r="C773" s="333"/>
      <c r="D773" s="334"/>
      <c r="E773" s="44"/>
      <c r="F773" s="44"/>
      <c r="G773" s="44"/>
      <c r="H773" s="115"/>
      <c r="I773" s="115"/>
      <c r="J773" s="143"/>
      <c r="K773" s="199"/>
      <c r="L773" s="332"/>
      <c r="M773" s="64"/>
      <c r="N773" s="65"/>
      <c r="O773" s="64"/>
    </row>
    <row r="774" spans="3:15" ht="13.5" hidden="1" customHeight="1" x14ac:dyDescent="0.2">
      <c r="C774" s="333"/>
      <c r="D774" s="334"/>
      <c r="E774" s="44"/>
      <c r="F774" s="44"/>
      <c r="G774" s="44"/>
      <c r="H774" s="115"/>
      <c r="I774" s="115"/>
      <c r="J774" s="143"/>
      <c r="K774" s="199"/>
      <c r="L774" s="332"/>
      <c r="M774" s="64"/>
      <c r="N774" s="65"/>
      <c r="O774" s="64"/>
    </row>
    <row r="775" spans="3:15" ht="15.75" hidden="1" customHeight="1" x14ac:dyDescent="0.2">
      <c r="C775" s="333"/>
      <c r="D775" s="334"/>
      <c r="E775" s="44"/>
      <c r="F775" s="44"/>
      <c r="G775" s="44"/>
      <c r="H775" s="115"/>
      <c r="I775" s="115"/>
      <c r="J775" s="143"/>
      <c r="K775" s="199"/>
      <c r="L775" s="332"/>
      <c r="M775" s="64"/>
      <c r="N775" s="65"/>
      <c r="O775" s="64"/>
    </row>
    <row r="776" spans="3:15" ht="15.75" hidden="1" customHeight="1" x14ac:dyDescent="0.2">
      <c r="C776" s="333"/>
      <c r="D776" s="334"/>
      <c r="E776" s="44"/>
      <c r="F776" s="44"/>
      <c r="G776" s="44"/>
      <c r="H776" s="115"/>
      <c r="I776" s="115"/>
      <c r="J776" s="143"/>
      <c r="K776" s="199"/>
      <c r="L776" s="332"/>
      <c r="M776" s="64"/>
      <c r="N776" s="65"/>
      <c r="O776" s="64"/>
    </row>
    <row r="777" spans="3:15" ht="15.75" hidden="1" customHeight="1" x14ac:dyDescent="0.2">
      <c r="C777" s="333"/>
      <c r="D777" s="334"/>
      <c r="E777" s="44"/>
      <c r="F777" s="44"/>
      <c r="G777" s="44"/>
      <c r="H777" s="115"/>
      <c r="I777" s="115"/>
      <c r="J777" s="143"/>
      <c r="K777" s="199"/>
      <c r="L777" s="332"/>
      <c r="M777" s="64"/>
      <c r="N777" s="65"/>
      <c r="O777" s="64"/>
    </row>
    <row r="778" spans="3:15" ht="16.5" hidden="1" customHeight="1" x14ac:dyDescent="0.2">
      <c r="C778" s="333"/>
      <c r="D778" s="334"/>
      <c r="E778" s="44"/>
      <c r="F778" s="41"/>
      <c r="G778" s="44"/>
      <c r="H778" s="115"/>
      <c r="I778" s="115"/>
      <c r="J778" s="143"/>
      <c r="K778" s="199"/>
      <c r="L778" s="332"/>
      <c r="M778" s="64"/>
      <c r="N778" s="65"/>
      <c r="O778" s="64"/>
    </row>
    <row r="779" spans="3:15" ht="17.25" hidden="1" customHeight="1" x14ac:dyDescent="0.2">
      <c r="C779" s="333"/>
      <c r="D779" s="334"/>
      <c r="E779" s="44"/>
      <c r="F779" s="41"/>
      <c r="G779" s="44"/>
      <c r="H779" s="115"/>
      <c r="I779" s="115"/>
      <c r="J779" s="143"/>
      <c r="K779" s="199"/>
      <c r="L779" s="332"/>
      <c r="M779" s="64"/>
      <c r="N779" s="65"/>
      <c r="O779" s="64"/>
    </row>
    <row r="780" spans="3:15" ht="12" hidden="1" customHeight="1" x14ac:dyDescent="0.2">
      <c r="C780" s="333"/>
      <c r="D780" s="334"/>
      <c r="E780" s="44"/>
      <c r="F780" s="44"/>
      <c r="G780" s="44"/>
      <c r="H780" s="115"/>
      <c r="I780" s="115"/>
      <c r="J780" s="143"/>
      <c r="K780" s="199"/>
      <c r="L780" s="332"/>
      <c r="M780" s="64"/>
      <c r="N780" s="65"/>
      <c r="O780" s="64"/>
    </row>
    <row r="781" spans="3:15" hidden="1" x14ac:dyDescent="0.2">
      <c r="C781" s="333"/>
      <c r="D781" s="334"/>
      <c r="E781" s="44"/>
      <c r="F781" s="44"/>
      <c r="G781" s="44"/>
      <c r="H781" s="115"/>
      <c r="I781" s="115"/>
      <c r="J781" s="143"/>
      <c r="K781" s="199"/>
      <c r="L781" s="332"/>
      <c r="M781" s="64"/>
      <c r="N781" s="65"/>
      <c r="O781" s="64"/>
    </row>
    <row r="782" spans="3:15" hidden="1" x14ac:dyDescent="0.2">
      <c r="C782" s="333"/>
      <c r="D782" s="334"/>
      <c r="E782" s="44"/>
      <c r="F782" s="44"/>
      <c r="G782" s="44"/>
      <c r="H782" s="115"/>
      <c r="I782" s="115"/>
      <c r="J782" s="143"/>
      <c r="K782" s="199"/>
      <c r="L782" s="332"/>
    </row>
    <row r="783" spans="3:15" hidden="1" x14ac:dyDescent="0.2">
      <c r="C783" s="333"/>
      <c r="D783" s="334"/>
      <c r="E783" s="44"/>
      <c r="F783" s="44"/>
      <c r="G783" s="44"/>
      <c r="H783" s="115"/>
      <c r="I783" s="115"/>
      <c r="J783" s="143"/>
      <c r="K783" s="199"/>
      <c r="L783" s="332"/>
    </row>
    <row r="784" spans="3:15" hidden="1" x14ac:dyDescent="0.2">
      <c r="C784" s="333"/>
      <c r="D784" s="334"/>
      <c r="E784" s="44"/>
      <c r="F784" s="44"/>
      <c r="G784" s="44"/>
      <c r="H784" s="115"/>
      <c r="I784" s="115"/>
      <c r="J784" s="143"/>
      <c r="K784" s="199"/>
      <c r="L784" s="332"/>
    </row>
    <row r="785" spans="3:15" hidden="1" x14ac:dyDescent="0.2">
      <c r="C785" s="333"/>
      <c r="D785" s="335"/>
      <c r="E785" s="43"/>
      <c r="F785" s="44"/>
      <c r="G785" s="44"/>
      <c r="H785" s="115"/>
      <c r="I785" s="115"/>
      <c r="J785" s="143"/>
      <c r="K785" s="199"/>
      <c r="L785" s="332"/>
    </row>
    <row r="786" spans="3:15" hidden="1" x14ac:dyDescent="0.2">
      <c r="C786" s="333"/>
      <c r="D786" s="334"/>
      <c r="E786" s="44"/>
      <c r="F786" s="44"/>
      <c r="G786" s="44"/>
      <c r="H786" s="115"/>
      <c r="I786" s="115"/>
      <c r="J786" s="143">
        <f>G786*H786</f>
        <v>0</v>
      </c>
      <c r="K786" s="199"/>
      <c r="L786" s="332"/>
      <c r="M786" s="64"/>
      <c r="N786" s="64"/>
      <c r="O786" s="64"/>
    </row>
    <row r="787" spans="3:15" hidden="1" x14ac:dyDescent="0.2">
      <c r="C787" s="333"/>
      <c r="D787" s="336"/>
      <c r="E787" s="437"/>
      <c r="F787" s="437"/>
      <c r="G787" s="437"/>
      <c r="H787" s="115"/>
      <c r="I787" s="115"/>
      <c r="J787" s="143">
        <f>G787*H787</f>
        <v>0</v>
      </c>
      <c r="K787" s="199"/>
      <c r="L787" s="332"/>
      <c r="M787" s="64"/>
      <c r="N787" s="64"/>
      <c r="O787" s="64"/>
    </row>
    <row r="788" spans="3:15" hidden="1" x14ac:dyDescent="0.2">
      <c r="C788" s="333"/>
      <c r="D788" s="334"/>
      <c r="E788" s="438"/>
      <c r="F788" s="438"/>
      <c r="G788" s="438"/>
      <c r="H788" s="115"/>
      <c r="I788" s="115"/>
      <c r="J788" s="143"/>
      <c r="K788" s="199"/>
      <c r="L788" s="332"/>
      <c r="M788" s="64"/>
      <c r="N788" s="64"/>
      <c r="O788" s="64"/>
    </row>
    <row r="789" spans="3:15" hidden="1" x14ac:dyDescent="0.2">
      <c r="C789" s="333"/>
      <c r="D789" s="334"/>
      <c r="E789" s="44"/>
      <c r="F789" s="44"/>
      <c r="G789" s="44"/>
      <c r="H789" s="115"/>
      <c r="I789" s="115"/>
      <c r="J789" s="143"/>
      <c r="K789" s="199"/>
      <c r="L789" s="332"/>
      <c r="M789" s="64"/>
      <c r="N789" s="64"/>
      <c r="O789" s="64"/>
    </row>
    <row r="790" spans="3:15" hidden="1" x14ac:dyDescent="0.2">
      <c r="C790" s="333"/>
      <c r="D790" s="334"/>
      <c r="E790" s="44"/>
      <c r="F790" s="44"/>
      <c r="G790" s="44"/>
      <c r="H790" s="115"/>
      <c r="I790" s="115"/>
      <c r="J790" s="143"/>
      <c r="K790" s="199"/>
      <c r="L790" s="332"/>
      <c r="M790" s="64"/>
      <c r="N790" s="64"/>
      <c r="O790" s="64"/>
    </row>
    <row r="791" spans="3:15" hidden="1" x14ac:dyDescent="0.2">
      <c r="C791" s="333"/>
      <c r="D791" s="334"/>
      <c r="E791" s="44"/>
      <c r="F791" s="44"/>
      <c r="G791" s="44"/>
      <c r="H791" s="115"/>
      <c r="I791" s="115"/>
      <c r="J791" s="115"/>
      <c r="K791" s="199"/>
      <c r="L791" s="332"/>
      <c r="M791" s="64"/>
      <c r="N791" s="64"/>
      <c r="O791" s="64"/>
    </row>
    <row r="792" spans="3:15" hidden="1" x14ac:dyDescent="0.2">
      <c r="C792" s="333"/>
      <c r="D792" s="334"/>
      <c r="E792" s="44"/>
      <c r="F792" s="44"/>
      <c r="G792" s="44"/>
      <c r="H792" s="115"/>
      <c r="I792" s="115"/>
      <c r="J792" s="115"/>
      <c r="K792" s="199"/>
      <c r="L792" s="332"/>
      <c r="M792" s="436"/>
      <c r="N792" s="436"/>
      <c r="O792" s="436"/>
    </row>
    <row r="793" spans="3:15" hidden="1" x14ac:dyDescent="0.2">
      <c r="C793" s="337"/>
      <c r="D793" s="335"/>
      <c r="E793" s="44"/>
      <c r="F793" s="44"/>
      <c r="G793" s="44"/>
      <c r="H793" s="115"/>
      <c r="I793" s="115"/>
      <c r="J793" s="115"/>
      <c r="K793" s="199"/>
      <c r="L793" s="332"/>
      <c r="M793" s="436"/>
      <c r="N793" s="436"/>
      <c r="O793" s="436"/>
    </row>
    <row r="794" spans="3:15" hidden="1" x14ac:dyDescent="0.2">
      <c r="C794" s="337"/>
      <c r="D794" s="335"/>
      <c r="E794" s="44"/>
      <c r="F794" s="44"/>
      <c r="G794" s="44"/>
      <c r="H794" s="115"/>
      <c r="I794" s="115"/>
      <c r="J794" s="115"/>
      <c r="K794" s="199"/>
      <c r="L794" s="332"/>
      <c r="M794" s="64"/>
      <c r="N794" s="64"/>
      <c r="O794" s="64"/>
    </row>
    <row r="795" spans="3:15" hidden="1" x14ac:dyDescent="0.2">
      <c r="C795" s="337"/>
      <c r="D795" s="336"/>
      <c r="E795" s="49"/>
      <c r="F795" s="49"/>
      <c r="G795" s="49"/>
      <c r="H795" s="115"/>
      <c r="I795" s="115"/>
      <c r="J795" s="115"/>
      <c r="K795" s="199"/>
      <c r="L795" s="332"/>
      <c r="M795" s="64"/>
      <c r="N795" s="64"/>
      <c r="O795" s="64"/>
    </row>
    <row r="796" spans="3:15" hidden="1" x14ac:dyDescent="0.2">
      <c r="C796" s="66"/>
      <c r="D796" s="81"/>
      <c r="E796" s="44"/>
      <c r="F796" s="44"/>
      <c r="G796" s="44"/>
      <c r="H796" s="115"/>
      <c r="I796" s="115"/>
      <c r="J796" s="115"/>
      <c r="K796" s="199"/>
      <c r="L796" s="332"/>
      <c r="M796" s="64"/>
      <c r="N796" s="64"/>
      <c r="O796" s="64"/>
    </row>
    <row r="797" spans="3:15" hidden="1" x14ac:dyDescent="0.2">
      <c r="C797" s="67"/>
      <c r="D797" s="81"/>
      <c r="E797" s="44"/>
      <c r="F797" s="44"/>
      <c r="G797" s="44"/>
      <c r="H797" s="115"/>
      <c r="I797" s="115"/>
      <c r="J797" s="115"/>
      <c r="K797" s="199"/>
      <c r="L797" s="332"/>
      <c r="M797" s="64"/>
      <c r="N797" s="64"/>
      <c r="O797" s="64"/>
    </row>
    <row r="798" spans="3:15" hidden="1" x14ac:dyDescent="0.2">
      <c r="C798" s="67"/>
      <c r="D798" s="81"/>
      <c r="E798" s="44"/>
      <c r="F798" s="44"/>
      <c r="G798" s="44"/>
      <c r="H798" s="115"/>
      <c r="I798" s="115"/>
      <c r="J798" s="115"/>
      <c r="K798" s="199"/>
      <c r="L798" s="332"/>
      <c r="M798" s="64"/>
      <c r="N798" s="64"/>
      <c r="O798" s="64"/>
    </row>
    <row r="799" spans="3:15" hidden="1" x14ac:dyDescent="0.2">
      <c r="C799" s="67"/>
      <c r="D799" s="81"/>
      <c r="E799" s="44"/>
      <c r="F799" s="44"/>
      <c r="G799" s="44"/>
      <c r="H799" s="115"/>
      <c r="I799" s="115"/>
      <c r="J799" s="115"/>
      <c r="K799" s="199"/>
      <c r="L799" s="332"/>
      <c r="M799" s="64"/>
      <c r="N799" s="64"/>
      <c r="O799" s="64"/>
    </row>
    <row r="800" spans="3:15" hidden="1" x14ac:dyDescent="0.2">
      <c r="C800" s="67"/>
      <c r="D800" s="81"/>
      <c r="E800" s="44"/>
      <c r="F800" s="44"/>
      <c r="G800" s="44"/>
      <c r="H800" s="115"/>
      <c r="I800" s="115"/>
      <c r="J800" s="115">
        <f>G800*H800</f>
        <v>0</v>
      </c>
      <c r="K800" s="199"/>
      <c r="L800" s="332"/>
      <c r="M800" s="64"/>
      <c r="N800" s="64"/>
      <c r="O800" s="64"/>
    </row>
    <row r="801" spans="3:15" hidden="1" x14ac:dyDescent="0.2">
      <c r="C801" s="67"/>
      <c r="D801" s="81"/>
      <c r="E801" s="44"/>
      <c r="F801" s="44"/>
      <c r="G801" s="44"/>
      <c r="H801" s="115"/>
      <c r="I801" s="115"/>
      <c r="J801" s="115"/>
      <c r="K801" s="199"/>
      <c r="L801" s="332"/>
      <c r="M801" s="64"/>
      <c r="N801" s="64"/>
      <c r="O801" s="64"/>
    </row>
    <row r="802" spans="3:15" hidden="1" x14ac:dyDescent="0.2">
      <c r="C802" s="67"/>
      <c r="D802" s="81"/>
      <c r="E802" s="44"/>
      <c r="F802" s="44"/>
      <c r="G802" s="44"/>
      <c r="H802" s="115"/>
      <c r="I802" s="115"/>
      <c r="J802" s="115"/>
      <c r="K802" s="199"/>
      <c r="L802" s="332"/>
      <c r="M802" s="64"/>
      <c r="N802" s="64"/>
      <c r="O802" s="64"/>
    </row>
    <row r="803" spans="3:15" hidden="1" x14ac:dyDescent="0.2">
      <c r="C803" s="67"/>
      <c r="D803" s="81"/>
      <c r="E803" s="44"/>
      <c r="F803" s="44"/>
      <c r="G803" s="44"/>
      <c r="H803" s="115"/>
      <c r="I803" s="115"/>
      <c r="J803" s="115"/>
      <c r="K803" s="199"/>
      <c r="L803" s="332"/>
      <c r="M803" s="64"/>
      <c r="N803" s="64"/>
      <c r="O803" s="64"/>
    </row>
    <row r="804" spans="3:15" hidden="1" x14ac:dyDescent="0.2">
      <c r="C804" s="67"/>
      <c r="D804" s="81"/>
      <c r="E804" s="44"/>
      <c r="F804" s="44"/>
      <c r="G804" s="44"/>
      <c r="H804" s="115"/>
      <c r="I804" s="115"/>
      <c r="J804" s="115"/>
      <c r="K804" s="199"/>
      <c r="L804" s="332"/>
      <c r="M804" s="64"/>
      <c r="N804" s="64"/>
      <c r="O804" s="64"/>
    </row>
    <row r="805" spans="3:15" hidden="1" x14ac:dyDescent="0.2">
      <c r="C805" s="67"/>
      <c r="D805" s="81"/>
      <c r="E805" s="44"/>
      <c r="F805" s="44"/>
      <c r="G805" s="44"/>
      <c r="H805" s="115"/>
      <c r="I805" s="115"/>
      <c r="J805" s="115"/>
      <c r="K805" s="199"/>
      <c r="L805" s="332"/>
      <c r="M805" s="64"/>
      <c r="N805" s="64"/>
      <c r="O805" s="64"/>
    </row>
    <row r="806" spans="3:15" hidden="1" x14ac:dyDescent="0.2">
      <c r="C806" s="67"/>
      <c r="D806" s="81"/>
      <c r="E806" s="44"/>
      <c r="F806" s="44"/>
      <c r="G806" s="44"/>
      <c r="H806" s="115"/>
      <c r="I806" s="115"/>
      <c r="J806" s="115"/>
      <c r="K806" s="199"/>
      <c r="L806" s="332"/>
      <c r="M806" s="64"/>
      <c r="N806" s="64"/>
      <c r="O806" s="64"/>
    </row>
    <row r="807" spans="3:15" hidden="1" x14ac:dyDescent="0.2">
      <c r="C807" s="67"/>
      <c r="D807" s="81"/>
      <c r="E807" s="44"/>
      <c r="F807" s="44"/>
      <c r="G807" s="44"/>
      <c r="H807" s="115"/>
      <c r="I807" s="115"/>
      <c r="J807" s="115"/>
      <c r="K807" s="199"/>
      <c r="L807" s="332"/>
      <c r="M807" s="64"/>
      <c r="N807" s="64"/>
      <c r="O807" s="64"/>
    </row>
    <row r="808" spans="3:15" hidden="1" x14ac:dyDescent="0.2">
      <c r="C808" s="67"/>
      <c r="D808" s="81"/>
      <c r="E808" s="44"/>
      <c r="F808" s="44"/>
      <c r="G808" s="44"/>
      <c r="H808" s="115"/>
      <c r="I808" s="115"/>
      <c r="J808" s="115"/>
      <c r="K808" s="199"/>
      <c r="L808" s="332"/>
      <c r="M808" s="64"/>
      <c r="N808" s="64"/>
      <c r="O808" s="64"/>
    </row>
    <row r="809" spans="3:15" hidden="1" x14ac:dyDescent="0.2">
      <c r="C809" s="67"/>
      <c r="D809" s="81"/>
      <c r="E809" s="44"/>
      <c r="F809" s="44"/>
      <c r="G809" s="44"/>
      <c r="H809" s="115"/>
      <c r="I809" s="115"/>
      <c r="J809" s="115"/>
      <c r="K809" s="199"/>
      <c r="L809" s="332"/>
      <c r="M809" s="64"/>
      <c r="N809" s="64"/>
      <c r="O809" s="64"/>
    </row>
    <row r="810" spans="3:15" hidden="1" x14ac:dyDescent="0.2">
      <c r="C810" s="67"/>
      <c r="D810" s="81"/>
      <c r="E810" s="44"/>
      <c r="F810" s="44"/>
      <c r="G810" s="44"/>
      <c r="H810" s="115"/>
      <c r="I810" s="115"/>
      <c r="J810" s="115"/>
      <c r="K810" s="199"/>
      <c r="L810" s="332"/>
      <c r="M810" s="64"/>
      <c r="N810" s="64"/>
      <c r="O810" s="64"/>
    </row>
    <row r="811" spans="3:15" hidden="1" x14ac:dyDescent="0.2">
      <c r="C811" s="67"/>
      <c r="D811" s="81"/>
      <c r="E811" s="44"/>
      <c r="F811" s="44"/>
      <c r="G811" s="44"/>
      <c r="H811" s="115"/>
      <c r="I811" s="115"/>
      <c r="J811" s="115"/>
      <c r="K811" s="199"/>
      <c r="L811" s="332"/>
      <c r="M811" s="64"/>
      <c r="N811" s="64"/>
      <c r="O811" s="64"/>
    </row>
    <row r="812" spans="3:15" hidden="1" x14ac:dyDescent="0.2">
      <c r="C812" s="67"/>
      <c r="D812" s="81"/>
      <c r="E812" s="44"/>
      <c r="F812" s="44"/>
      <c r="G812" s="44"/>
      <c r="H812" s="115"/>
      <c r="I812" s="115"/>
      <c r="J812" s="115"/>
      <c r="K812" s="199"/>
      <c r="L812" s="332"/>
      <c r="M812" s="64"/>
      <c r="N812" s="64"/>
      <c r="O812" s="64"/>
    </row>
    <row r="813" spans="3:15" hidden="1" x14ac:dyDescent="0.2">
      <c r="C813" s="67"/>
      <c r="D813" s="81"/>
      <c r="E813" s="44"/>
      <c r="F813" s="44"/>
      <c r="G813" s="44"/>
      <c r="H813" s="115"/>
      <c r="I813" s="115"/>
      <c r="J813" s="115"/>
      <c r="K813" s="199"/>
      <c r="L813" s="332"/>
      <c r="M813" s="64"/>
      <c r="N813" s="64"/>
      <c r="O813" s="64"/>
    </row>
    <row r="814" spans="3:15" hidden="1" x14ac:dyDescent="0.2">
      <c r="C814" s="67"/>
      <c r="D814" s="81"/>
      <c r="E814" s="44"/>
      <c r="F814" s="44"/>
      <c r="G814" s="44"/>
      <c r="H814" s="115"/>
      <c r="I814" s="115"/>
      <c r="J814" s="115"/>
      <c r="K814" s="199"/>
      <c r="L814" s="332"/>
      <c r="M814" s="64"/>
      <c r="N814" s="64"/>
      <c r="O814" s="64"/>
    </row>
    <row r="815" spans="3:15" hidden="1" x14ac:dyDescent="0.2">
      <c r="C815" s="67"/>
      <c r="D815" s="81"/>
      <c r="E815" s="44"/>
      <c r="F815" s="44"/>
      <c r="G815" s="44"/>
      <c r="H815" s="115"/>
      <c r="I815" s="115"/>
      <c r="J815" s="115"/>
      <c r="K815" s="199"/>
      <c r="L815" s="332"/>
      <c r="M815" s="94"/>
      <c r="N815" s="64"/>
      <c r="O815" s="64"/>
    </row>
    <row r="816" spans="3:15" hidden="1" x14ac:dyDescent="0.2">
      <c r="C816" s="67"/>
      <c r="D816" s="81"/>
      <c r="E816" s="44"/>
      <c r="F816" s="44"/>
      <c r="G816" s="44"/>
      <c r="H816" s="115"/>
      <c r="I816" s="115"/>
      <c r="J816" s="115"/>
      <c r="K816" s="199"/>
      <c r="L816" s="332"/>
      <c r="M816" s="94"/>
      <c r="N816" s="64"/>
      <c r="O816" s="64"/>
    </row>
    <row r="817" spans="3:15" hidden="1" x14ac:dyDescent="0.2">
      <c r="C817" s="67"/>
      <c r="D817" s="81"/>
      <c r="E817" s="44"/>
      <c r="F817" s="44"/>
      <c r="G817" s="44"/>
      <c r="H817" s="115"/>
      <c r="I817" s="115"/>
      <c r="J817" s="115"/>
      <c r="K817" s="199"/>
      <c r="L817" s="332"/>
      <c r="M817" s="94"/>
      <c r="N817" s="64"/>
      <c r="O817" s="64"/>
    </row>
    <row r="818" spans="3:15" hidden="1" x14ac:dyDescent="0.2">
      <c r="C818" s="67"/>
      <c r="D818" s="81"/>
      <c r="E818" s="44"/>
      <c r="F818" s="44"/>
      <c r="G818" s="44"/>
      <c r="H818" s="115"/>
      <c r="I818" s="115"/>
      <c r="J818" s="115"/>
      <c r="K818" s="199"/>
      <c r="L818" s="332"/>
      <c r="M818" s="94"/>
      <c r="N818" s="64"/>
      <c r="O818" s="64"/>
    </row>
    <row r="819" spans="3:15" hidden="1" x14ac:dyDescent="0.2">
      <c r="C819" s="67"/>
      <c r="D819" s="81"/>
      <c r="E819" s="44"/>
      <c r="F819" s="44"/>
      <c r="G819" s="44"/>
      <c r="H819" s="115"/>
      <c r="I819" s="115"/>
      <c r="J819" s="115"/>
      <c r="K819" s="199"/>
      <c r="L819" s="332"/>
      <c r="M819" s="94"/>
      <c r="N819" s="64"/>
      <c r="O819" s="64"/>
    </row>
    <row r="820" spans="3:15" hidden="1" x14ac:dyDescent="0.2">
      <c r="C820" s="67"/>
      <c r="D820" s="81"/>
      <c r="E820" s="44"/>
      <c r="F820" s="44"/>
      <c r="G820" s="44"/>
      <c r="H820" s="115"/>
      <c r="I820" s="115"/>
      <c r="J820" s="115"/>
      <c r="K820" s="199"/>
      <c r="L820" s="332"/>
      <c r="M820" s="94"/>
      <c r="N820" s="64"/>
      <c r="O820" s="64"/>
    </row>
    <row r="821" spans="3:15" hidden="1" x14ac:dyDescent="0.2">
      <c r="C821" s="67"/>
      <c r="D821" s="81"/>
      <c r="E821" s="44"/>
      <c r="F821" s="44"/>
      <c r="G821" s="44"/>
      <c r="H821" s="115"/>
      <c r="I821" s="115"/>
      <c r="J821" s="115"/>
      <c r="K821" s="199"/>
      <c r="L821" s="332"/>
      <c r="M821" s="94"/>
      <c r="N821" s="64"/>
      <c r="O821" s="64"/>
    </row>
    <row r="822" spans="3:15" hidden="1" x14ac:dyDescent="0.2">
      <c r="C822" s="67"/>
      <c r="D822" s="81"/>
      <c r="E822" s="44"/>
      <c r="F822" s="44"/>
      <c r="G822" s="44"/>
      <c r="H822" s="115"/>
      <c r="I822" s="115"/>
      <c r="J822" s="115"/>
      <c r="K822" s="199"/>
      <c r="L822" s="332"/>
      <c r="M822" s="94"/>
      <c r="N822" s="64"/>
      <c r="O822" s="64"/>
    </row>
    <row r="823" spans="3:15" hidden="1" x14ac:dyDescent="0.2">
      <c r="C823" s="67"/>
      <c r="D823" s="81"/>
      <c r="E823" s="44"/>
      <c r="F823" s="41"/>
      <c r="G823" s="44"/>
      <c r="H823" s="115"/>
      <c r="I823" s="115"/>
      <c r="J823" s="115"/>
      <c r="K823" s="199"/>
      <c r="L823" s="332"/>
      <c r="M823" s="64"/>
      <c r="N823" s="64"/>
      <c r="O823" s="64"/>
    </row>
    <row r="824" spans="3:15" hidden="1" x14ac:dyDescent="0.2">
      <c r="C824" s="67"/>
      <c r="D824" s="81"/>
      <c r="E824" s="44"/>
      <c r="F824" s="44"/>
      <c r="G824" s="44"/>
      <c r="H824" s="115"/>
      <c r="I824" s="115"/>
      <c r="J824" s="115"/>
      <c r="K824" s="199"/>
      <c r="L824" s="332"/>
      <c r="M824" s="64"/>
      <c r="N824" s="64"/>
      <c r="O824" s="64"/>
    </row>
    <row r="825" spans="3:15" hidden="1" x14ac:dyDescent="0.2">
      <c r="C825" s="67"/>
      <c r="D825" s="81"/>
      <c r="E825" s="44"/>
      <c r="F825" s="44"/>
      <c r="G825" s="44"/>
      <c r="H825" s="115"/>
      <c r="I825" s="115"/>
      <c r="J825" s="115"/>
      <c r="K825" s="199"/>
      <c r="L825" s="332"/>
      <c r="M825" s="64"/>
      <c r="N825" s="64"/>
      <c r="O825" s="64"/>
    </row>
    <row r="826" spans="3:15" hidden="1" x14ac:dyDescent="0.2">
      <c r="C826" s="67"/>
      <c r="D826" s="81"/>
      <c r="E826" s="44"/>
      <c r="F826" s="44"/>
      <c r="G826" s="44"/>
      <c r="H826" s="115"/>
      <c r="I826" s="115"/>
      <c r="J826" s="115"/>
      <c r="K826" s="199"/>
      <c r="L826" s="332"/>
      <c r="M826" s="64"/>
      <c r="N826" s="64"/>
      <c r="O826" s="64"/>
    </row>
    <row r="827" spans="3:15" hidden="1" x14ac:dyDescent="0.2">
      <c r="C827" s="67"/>
      <c r="D827" s="81"/>
      <c r="E827" s="44"/>
      <c r="F827" s="44"/>
      <c r="G827" s="44"/>
      <c r="H827" s="115"/>
      <c r="I827" s="115"/>
      <c r="J827" s="115"/>
      <c r="K827" s="199"/>
      <c r="L827" s="332"/>
      <c r="M827" s="64"/>
      <c r="N827" s="64"/>
      <c r="O827" s="64"/>
    </row>
    <row r="828" spans="3:15" hidden="1" x14ac:dyDescent="0.2">
      <c r="C828" s="67"/>
      <c r="D828" s="81"/>
      <c r="E828" s="44"/>
      <c r="F828" s="44"/>
      <c r="G828" s="44"/>
      <c r="H828" s="115"/>
      <c r="I828" s="115"/>
      <c r="J828" s="115"/>
      <c r="K828" s="199"/>
      <c r="L828" s="332"/>
      <c r="M828" s="64"/>
      <c r="N828" s="64"/>
      <c r="O828" s="64"/>
    </row>
    <row r="829" spans="3:15" hidden="1" x14ac:dyDescent="0.2">
      <c r="C829" s="67"/>
      <c r="D829" s="81"/>
      <c r="E829" s="44"/>
      <c r="F829" s="44"/>
      <c r="G829" s="44"/>
      <c r="H829" s="115"/>
      <c r="I829" s="115"/>
      <c r="J829" s="115"/>
      <c r="K829" s="199"/>
      <c r="L829" s="332"/>
      <c r="M829" s="64"/>
      <c r="N829" s="64"/>
      <c r="O829" s="64"/>
    </row>
    <row r="830" spans="3:15" hidden="1" x14ac:dyDescent="0.2">
      <c r="C830" s="67"/>
      <c r="D830" s="81"/>
      <c r="E830" s="44"/>
      <c r="F830" s="44"/>
      <c r="G830" s="44"/>
      <c r="H830" s="115"/>
      <c r="I830" s="115"/>
      <c r="J830" s="115"/>
      <c r="K830" s="199"/>
      <c r="L830" s="332"/>
      <c r="M830" s="64"/>
      <c r="N830" s="64"/>
      <c r="O830" s="64"/>
    </row>
    <row r="831" spans="3:15" hidden="1" x14ac:dyDescent="0.2">
      <c r="C831" s="67"/>
      <c r="D831" s="81"/>
      <c r="E831" s="44"/>
      <c r="F831" s="44"/>
      <c r="G831" s="44"/>
      <c r="H831" s="115"/>
      <c r="I831" s="115"/>
      <c r="J831" s="115"/>
      <c r="K831" s="199"/>
      <c r="L831" s="332"/>
      <c r="M831" s="64"/>
      <c r="N831" s="64"/>
      <c r="O831" s="64"/>
    </row>
    <row r="832" spans="3:15" hidden="1" x14ac:dyDescent="0.2">
      <c r="C832" s="67"/>
      <c r="D832" s="81"/>
      <c r="E832" s="44"/>
      <c r="F832" s="44"/>
      <c r="G832" s="44"/>
      <c r="H832" s="115"/>
      <c r="I832" s="115"/>
      <c r="J832" s="115"/>
      <c r="K832" s="199"/>
      <c r="L832" s="332"/>
      <c r="M832" s="64"/>
      <c r="N832" s="64"/>
      <c r="O832" s="64"/>
    </row>
    <row r="833" spans="3:15" hidden="1" x14ac:dyDescent="0.2">
      <c r="C833" s="67"/>
      <c r="D833" s="81"/>
      <c r="E833" s="44"/>
      <c r="F833" s="44"/>
      <c r="G833" s="44"/>
      <c r="H833" s="115"/>
      <c r="I833" s="115"/>
      <c r="J833" s="115"/>
      <c r="K833" s="199"/>
      <c r="L833" s="332"/>
      <c r="M833" s="64"/>
      <c r="N833" s="64"/>
      <c r="O833" s="64"/>
    </row>
    <row r="834" spans="3:15" hidden="1" x14ac:dyDescent="0.2">
      <c r="C834" s="67"/>
      <c r="D834" s="67"/>
      <c r="E834" s="61"/>
      <c r="F834" s="49"/>
      <c r="G834" s="49"/>
      <c r="H834" s="115"/>
      <c r="I834" s="115"/>
      <c r="J834" s="115"/>
      <c r="K834" s="199"/>
      <c r="L834" s="332"/>
      <c r="M834" s="64"/>
      <c r="N834" s="64"/>
      <c r="O834" s="64"/>
    </row>
    <row r="835" spans="3:15" hidden="1" x14ac:dyDescent="0.2">
      <c r="C835" s="68"/>
      <c r="D835" s="68"/>
      <c r="E835" s="63"/>
      <c r="F835" s="44"/>
      <c r="G835" s="44"/>
      <c r="H835" s="115"/>
      <c r="I835" s="115"/>
      <c r="J835" s="115"/>
      <c r="K835" s="199"/>
      <c r="L835" s="332"/>
      <c r="M835" s="64"/>
      <c r="N835" s="64"/>
      <c r="O835" s="64"/>
    </row>
    <row r="836" spans="3:15" hidden="1" x14ac:dyDescent="0.2">
      <c r="C836" s="68"/>
      <c r="D836" s="68"/>
      <c r="E836" s="63"/>
      <c r="F836" s="44"/>
      <c r="G836" s="44"/>
      <c r="H836" s="115"/>
      <c r="I836" s="115"/>
      <c r="J836" s="115">
        <f t="shared" ref="J836:J854" si="8">G836*H836</f>
        <v>0</v>
      </c>
      <c r="K836" s="199"/>
      <c r="L836" s="332"/>
      <c r="M836" s="64"/>
      <c r="N836" s="64"/>
      <c r="O836" s="64"/>
    </row>
    <row r="837" spans="3:15" hidden="1" x14ac:dyDescent="0.2">
      <c r="C837" s="68"/>
      <c r="D837" s="68"/>
      <c r="E837" s="63"/>
      <c r="F837" s="44"/>
      <c r="G837" s="44"/>
      <c r="H837" s="115"/>
      <c r="I837" s="115"/>
      <c r="J837" s="115">
        <f t="shared" si="8"/>
        <v>0</v>
      </c>
      <c r="K837" s="199"/>
      <c r="L837" s="332"/>
      <c r="M837" s="64"/>
      <c r="N837" s="64"/>
      <c r="O837" s="64"/>
    </row>
    <row r="838" spans="3:15" hidden="1" x14ac:dyDescent="0.2">
      <c r="C838" s="68"/>
      <c r="D838" s="68"/>
      <c r="E838" s="63"/>
      <c r="F838" s="44"/>
      <c r="G838" s="44"/>
      <c r="H838" s="115"/>
      <c r="I838" s="115"/>
      <c r="J838" s="115">
        <f t="shared" si="8"/>
        <v>0</v>
      </c>
      <c r="K838" s="199"/>
      <c r="L838" s="332"/>
      <c r="M838" s="64"/>
      <c r="N838" s="64"/>
      <c r="O838" s="64"/>
    </row>
    <row r="839" spans="3:15" hidden="1" x14ac:dyDescent="0.2">
      <c r="C839" s="68"/>
      <c r="D839" s="68"/>
      <c r="E839" s="63"/>
      <c r="F839" s="44"/>
      <c r="G839" s="44"/>
      <c r="H839" s="115"/>
      <c r="I839" s="115"/>
      <c r="J839" s="115">
        <f t="shared" si="8"/>
        <v>0</v>
      </c>
      <c r="K839" s="199"/>
      <c r="L839" s="332"/>
      <c r="M839" s="64"/>
      <c r="N839" s="64"/>
      <c r="O839" s="64"/>
    </row>
    <row r="840" spans="3:15" hidden="1" x14ac:dyDescent="0.2">
      <c r="C840" s="68"/>
      <c r="D840" s="68"/>
      <c r="E840" s="63"/>
      <c r="F840" s="44"/>
      <c r="G840" s="44"/>
      <c r="H840" s="115"/>
      <c r="I840" s="115"/>
      <c r="J840" s="115">
        <f t="shared" si="8"/>
        <v>0</v>
      </c>
      <c r="K840" s="199"/>
      <c r="L840" s="332"/>
      <c r="M840" s="64"/>
      <c r="N840" s="64"/>
      <c r="O840" s="64"/>
    </row>
    <row r="841" spans="3:15" hidden="1" x14ac:dyDescent="0.2">
      <c r="C841" s="68"/>
      <c r="D841" s="68"/>
      <c r="E841" s="63"/>
      <c r="F841" s="44"/>
      <c r="G841" s="44"/>
      <c r="H841" s="115"/>
      <c r="I841" s="115"/>
      <c r="J841" s="115">
        <f t="shared" si="8"/>
        <v>0</v>
      </c>
      <c r="K841" s="199"/>
      <c r="L841" s="332"/>
      <c r="M841" s="64"/>
      <c r="N841" s="64"/>
      <c r="O841" s="64"/>
    </row>
    <row r="842" spans="3:15" hidden="1" x14ac:dyDescent="0.2">
      <c r="C842" s="68"/>
      <c r="D842" s="68"/>
      <c r="E842" s="63"/>
      <c r="F842" s="44"/>
      <c r="G842" s="44"/>
      <c r="H842" s="115"/>
      <c r="I842" s="115"/>
      <c r="J842" s="115">
        <f t="shared" si="8"/>
        <v>0</v>
      </c>
      <c r="K842" s="199"/>
      <c r="L842" s="332"/>
      <c r="M842" s="64"/>
      <c r="N842" s="64"/>
      <c r="O842" s="64"/>
    </row>
    <row r="843" spans="3:15" hidden="1" x14ac:dyDescent="0.2">
      <c r="C843" s="68"/>
      <c r="D843" s="68"/>
      <c r="E843" s="63"/>
      <c r="F843" s="44"/>
      <c r="G843" s="44"/>
      <c r="H843" s="115"/>
      <c r="I843" s="115"/>
      <c r="J843" s="115">
        <f t="shared" si="8"/>
        <v>0</v>
      </c>
      <c r="K843" s="199"/>
      <c r="L843" s="332"/>
      <c r="M843" s="64"/>
      <c r="N843" s="64"/>
      <c r="O843" s="64"/>
    </row>
    <row r="844" spans="3:15" hidden="1" x14ac:dyDescent="0.2">
      <c r="C844" s="68"/>
      <c r="D844" s="68"/>
      <c r="E844" s="63"/>
      <c r="F844" s="44"/>
      <c r="G844" s="44"/>
      <c r="H844" s="115"/>
      <c r="I844" s="115"/>
      <c r="J844" s="115">
        <f t="shared" si="8"/>
        <v>0</v>
      </c>
      <c r="K844" s="199"/>
      <c r="L844" s="332"/>
      <c r="M844" s="64"/>
      <c r="N844" s="64"/>
      <c r="O844" s="64"/>
    </row>
    <row r="845" spans="3:15" hidden="1" x14ac:dyDescent="0.2">
      <c r="C845" s="68"/>
      <c r="D845" s="68"/>
      <c r="E845" s="63"/>
      <c r="F845" s="44"/>
      <c r="G845" s="44"/>
      <c r="H845" s="115"/>
      <c r="I845" s="115"/>
      <c r="J845" s="115">
        <f t="shared" si="8"/>
        <v>0</v>
      </c>
      <c r="K845" s="199"/>
      <c r="L845" s="332"/>
      <c r="M845" s="64"/>
      <c r="N845" s="64"/>
      <c r="O845" s="64"/>
    </row>
    <row r="846" spans="3:15" hidden="1" x14ac:dyDescent="0.2">
      <c r="C846" s="68"/>
      <c r="D846" s="68"/>
      <c r="E846" s="63"/>
      <c r="F846" s="44"/>
      <c r="G846" s="44"/>
      <c r="H846" s="115"/>
      <c r="I846" s="115"/>
      <c r="J846" s="115">
        <f t="shared" si="8"/>
        <v>0</v>
      </c>
      <c r="K846" s="199"/>
      <c r="L846" s="332"/>
      <c r="M846" s="64"/>
      <c r="N846" s="64"/>
      <c r="O846" s="64"/>
    </row>
    <row r="847" spans="3:15" hidden="1" x14ac:dyDescent="0.2">
      <c r="C847" s="68"/>
      <c r="D847" s="68"/>
      <c r="E847" s="63"/>
      <c r="F847" s="44"/>
      <c r="G847" s="44"/>
      <c r="H847" s="115"/>
      <c r="I847" s="115"/>
      <c r="J847" s="115">
        <f t="shared" si="8"/>
        <v>0</v>
      </c>
      <c r="K847" s="199"/>
      <c r="L847" s="332"/>
      <c r="M847" s="64"/>
      <c r="N847" s="64"/>
      <c r="O847" s="64"/>
    </row>
    <row r="848" spans="3:15" hidden="1" x14ac:dyDescent="0.2">
      <c r="C848" s="68"/>
      <c r="D848" s="68"/>
      <c r="E848" s="63"/>
      <c r="F848" s="44"/>
      <c r="G848" s="44"/>
      <c r="H848" s="115"/>
      <c r="I848" s="115"/>
      <c r="J848" s="115">
        <f t="shared" si="8"/>
        <v>0</v>
      </c>
      <c r="K848" s="199"/>
      <c r="L848" s="332"/>
      <c r="M848" s="64"/>
      <c r="N848" s="64"/>
      <c r="O848" s="64"/>
    </row>
    <row r="849" spans="3:15" hidden="1" x14ac:dyDescent="0.2">
      <c r="C849" s="68"/>
      <c r="D849" s="68"/>
      <c r="E849" s="63"/>
      <c r="F849" s="44"/>
      <c r="G849" s="44"/>
      <c r="H849" s="115"/>
      <c r="I849" s="115"/>
      <c r="J849" s="115">
        <f t="shared" si="8"/>
        <v>0</v>
      </c>
      <c r="K849" s="199"/>
      <c r="L849" s="332"/>
      <c r="M849" s="64"/>
      <c r="N849" s="64"/>
      <c r="O849" s="64"/>
    </row>
    <row r="850" spans="3:15" hidden="1" x14ac:dyDescent="0.2">
      <c r="C850" s="68"/>
      <c r="D850" s="68"/>
      <c r="E850" s="63"/>
      <c r="F850" s="44"/>
      <c r="G850" s="44"/>
      <c r="H850" s="115"/>
      <c r="I850" s="115"/>
      <c r="J850" s="115">
        <f t="shared" si="8"/>
        <v>0</v>
      </c>
      <c r="K850" s="199"/>
      <c r="L850" s="332"/>
      <c r="M850" s="64"/>
      <c r="N850" s="64"/>
      <c r="O850" s="64"/>
    </row>
    <row r="851" spans="3:15" hidden="1" x14ac:dyDescent="0.2">
      <c r="C851" s="68"/>
      <c r="D851" s="68"/>
      <c r="E851" s="63"/>
      <c r="F851" s="44"/>
      <c r="G851" s="44"/>
      <c r="H851" s="115"/>
      <c r="I851" s="115"/>
      <c r="J851" s="115">
        <f t="shared" si="8"/>
        <v>0</v>
      </c>
      <c r="K851" s="199"/>
      <c r="L851" s="332"/>
      <c r="M851" s="64"/>
      <c r="N851" s="64"/>
      <c r="O851" s="64"/>
    </row>
    <row r="852" spans="3:15" hidden="1" x14ac:dyDescent="0.2">
      <c r="C852" s="68"/>
      <c r="D852" s="68"/>
      <c r="E852" s="63"/>
      <c r="F852" s="44"/>
      <c r="G852" s="44"/>
      <c r="H852" s="115"/>
      <c r="I852" s="115"/>
      <c r="J852" s="115">
        <f t="shared" si="8"/>
        <v>0</v>
      </c>
      <c r="K852" s="199"/>
      <c r="L852" s="332"/>
      <c r="M852" s="64"/>
      <c r="N852" s="64"/>
      <c r="O852" s="64"/>
    </row>
    <row r="853" spans="3:15" hidden="1" x14ac:dyDescent="0.2">
      <c r="C853" s="68"/>
      <c r="D853" s="68"/>
      <c r="E853" s="63"/>
      <c r="F853" s="44"/>
      <c r="G853" s="44"/>
      <c r="H853" s="115"/>
      <c r="I853" s="115"/>
      <c r="J853" s="115">
        <f t="shared" si="8"/>
        <v>0</v>
      </c>
      <c r="K853" s="199"/>
      <c r="L853" s="332"/>
      <c r="M853" s="64"/>
      <c r="N853" s="64"/>
      <c r="O853" s="64"/>
    </row>
    <row r="854" spans="3:15" hidden="1" x14ac:dyDescent="0.2">
      <c r="C854" s="68"/>
      <c r="D854" s="68"/>
      <c r="E854" s="63"/>
      <c r="F854" s="44"/>
      <c r="G854" s="44"/>
      <c r="H854" s="115"/>
      <c r="I854" s="115"/>
      <c r="J854" s="115">
        <f t="shared" si="8"/>
        <v>0</v>
      </c>
      <c r="K854" s="199"/>
      <c r="L854" s="332"/>
      <c r="M854" s="64"/>
      <c r="N854" s="64"/>
      <c r="O854" s="64"/>
    </row>
    <row r="855" spans="3:15" hidden="1" x14ac:dyDescent="0.2">
      <c r="C855" s="68"/>
      <c r="D855" s="68"/>
      <c r="E855" s="63"/>
      <c r="F855" s="44"/>
      <c r="G855" s="44"/>
      <c r="H855" s="115"/>
      <c r="I855" s="115"/>
      <c r="J855" s="115"/>
      <c r="K855" s="199"/>
      <c r="L855" s="332"/>
      <c r="M855" s="64"/>
      <c r="N855" s="64"/>
      <c r="O855" s="64"/>
    </row>
    <row r="856" spans="3:15" hidden="1" x14ac:dyDescent="0.2">
      <c r="C856" s="68"/>
      <c r="D856" s="68"/>
      <c r="E856" s="63"/>
      <c r="F856" s="44"/>
      <c r="G856" s="44"/>
      <c r="H856" s="115"/>
      <c r="I856" s="115"/>
      <c r="J856" s="115"/>
      <c r="K856" s="199"/>
      <c r="L856" s="332"/>
      <c r="M856" s="64"/>
      <c r="N856" s="64"/>
      <c r="O856" s="64"/>
    </row>
    <row r="857" spans="3:15" hidden="1" x14ac:dyDescent="0.2">
      <c r="C857" s="68"/>
      <c r="D857" s="68"/>
      <c r="E857" s="63"/>
      <c r="F857" s="44"/>
      <c r="G857" s="44"/>
      <c r="H857" s="115"/>
      <c r="I857" s="115"/>
      <c r="J857" s="115"/>
      <c r="K857" s="199"/>
      <c r="L857" s="332"/>
      <c r="M857" s="64"/>
      <c r="N857" s="64"/>
      <c r="O857" s="64"/>
    </row>
    <row r="858" spans="3:15" hidden="1" x14ac:dyDescent="0.2">
      <c r="C858" s="68"/>
      <c r="D858" s="68"/>
      <c r="E858" s="63"/>
      <c r="F858" s="44"/>
      <c r="G858" s="44"/>
      <c r="H858" s="115"/>
      <c r="I858" s="115"/>
      <c r="J858" s="115"/>
      <c r="K858" s="199"/>
      <c r="L858" s="332"/>
      <c r="M858" s="64"/>
      <c r="N858" s="64"/>
      <c r="O858" s="64"/>
    </row>
    <row r="859" spans="3:15" hidden="1" x14ac:dyDescent="0.2">
      <c r="C859" s="68"/>
      <c r="D859" s="68"/>
      <c r="E859" s="63"/>
      <c r="F859" s="44"/>
      <c r="G859" s="44"/>
      <c r="H859" s="115"/>
      <c r="I859" s="115"/>
      <c r="J859" s="115"/>
      <c r="K859" s="199"/>
      <c r="L859" s="332"/>
      <c r="M859" s="64"/>
      <c r="N859" s="64"/>
      <c r="O859" s="64"/>
    </row>
    <row r="860" spans="3:15" hidden="1" x14ac:dyDescent="0.2">
      <c r="C860" s="68"/>
      <c r="D860" s="68"/>
      <c r="E860" s="63"/>
      <c r="F860" s="44"/>
      <c r="G860" s="44"/>
      <c r="H860" s="115"/>
      <c r="I860" s="115"/>
      <c r="J860" s="115"/>
      <c r="K860" s="199"/>
      <c r="L860" s="332"/>
      <c r="M860" s="64"/>
      <c r="N860" s="64"/>
      <c r="O860" s="64"/>
    </row>
    <row r="861" spans="3:15" ht="12" hidden="1" customHeight="1" x14ac:dyDescent="0.2">
      <c r="C861" s="68"/>
      <c r="D861" s="68"/>
      <c r="E861" s="63"/>
      <c r="F861" s="44"/>
      <c r="G861" s="44"/>
      <c r="H861" s="115"/>
      <c r="I861" s="115"/>
      <c r="J861" s="115"/>
      <c r="K861" s="199"/>
      <c r="L861" s="332"/>
      <c r="M861" s="64"/>
      <c r="N861" s="64"/>
      <c r="O861" s="64"/>
    </row>
    <row r="862" spans="3:15" hidden="1" x14ac:dyDescent="0.2">
      <c r="C862" s="68"/>
      <c r="D862" s="68"/>
      <c r="E862" s="63"/>
      <c r="F862" s="44"/>
      <c r="G862" s="44"/>
      <c r="H862" s="115"/>
      <c r="I862" s="115"/>
      <c r="J862" s="115"/>
      <c r="K862" s="199"/>
      <c r="L862" s="332"/>
      <c r="M862" s="64"/>
      <c r="N862" s="64"/>
      <c r="O862" s="64"/>
    </row>
    <row r="863" spans="3:15" hidden="1" x14ac:dyDescent="0.2">
      <c r="C863" s="68"/>
      <c r="D863" s="68"/>
      <c r="E863" s="63"/>
      <c r="F863" s="44"/>
      <c r="G863" s="44"/>
      <c r="H863" s="115"/>
      <c r="I863" s="115"/>
      <c r="J863" s="115"/>
      <c r="K863" s="199"/>
      <c r="L863" s="332"/>
      <c r="M863" s="64"/>
      <c r="N863" s="64"/>
      <c r="O863" s="64"/>
    </row>
    <row r="864" spans="3:15" hidden="1" x14ac:dyDescent="0.2">
      <c r="C864" s="68"/>
      <c r="D864" s="68"/>
      <c r="E864" s="63"/>
      <c r="F864" s="44"/>
      <c r="G864" s="44"/>
      <c r="H864" s="115"/>
      <c r="I864" s="115"/>
      <c r="J864" s="115"/>
      <c r="K864" s="199"/>
      <c r="L864" s="332"/>
      <c r="M864" s="64"/>
      <c r="N864" s="64"/>
      <c r="O864" s="64"/>
    </row>
    <row r="865" spans="3:15" hidden="1" x14ac:dyDescent="0.2">
      <c r="C865" s="68"/>
      <c r="D865" s="68"/>
      <c r="E865" s="63"/>
      <c r="F865" s="44"/>
      <c r="G865" s="44"/>
      <c r="H865" s="115"/>
      <c r="I865" s="115"/>
      <c r="J865" s="115"/>
      <c r="K865" s="199"/>
      <c r="L865" s="332"/>
      <c r="M865" s="64"/>
      <c r="N865" s="64"/>
      <c r="O865" s="64"/>
    </row>
    <row r="866" spans="3:15" hidden="1" x14ac:dyDescent="0.2">
      <c r="C866" s="68"/>
      <c r="D866" s="68"/>
      <c r="E866" s="63"/>
      <c r="F866" s="44"/>
      <c r="G866" s="44"/>
      <c r="H866" s="115"/>
      <c r="I866" s="115"/>
      <c r="J866" s="115"/>
      <c r="K866" s="199"/>
      <c r="L866" s="332"/>
      <c r="M866" s="64"/>
      <c r="N866" s="64"/>
      <c r="O866" s="64"/>
    </row>
    <row r="867" spans="3:15" hidden="1" x14ac:dyDescent="0.2">
      <c r="C867" s="68"/>
      <c r="D867" s="68"/>
      <c r="E867" s="63"/>
      <c r="F867" s="44"/>
      <c r="G867" s="44"/>
      <c r="H867" s="115"/>
      <c r="I867" s="115"/>
      <c r="J867" s="115"/>
      <c r="K867" s="199"/>
      <c r="L867" s="332"/>
      <c r="M867" s="64"/>
      <c r="N867" s="64"/>
      <c r="O867" s="64"/>
    </row>
    <row r="868" spans="3:15" hidden="1" x14ac:dyDescent="0.2">
      <c r="C868" s="68"/>
      <c r="D868" s="68"/>
      <c r="E868" s="63"/>
      <c r="F868" s="44"/>
      <c r="G868" s="44"/>
      <c r="H868" s="115"/>
      <c r="I868" s="115"/>
      <c r="J868" s="115"/>
      <c r="K868" s="199"/>
      <c r="L868" s="332"/>
      <c r="M868" s="64"/>
      <c r="N868" s="64"/>
      <c r="O868" s="64"/>
    </row>
    <row r="869" spans="3:15" hidden="1" x14ac:dyDescent="0.2">
      <c r="C869" s="68"/>
      <c r="D869" s="68"/>
      <c r="E869" s="63"/>
      <c r="F869" s="44"/>
      <c r="G869" s="44"/>
      <c r="H869" s="115"/>
      <c r="I869" s="115"/>
      <c r="J869" s="115"/>
      <c r="K869" s="199"/>
      <c r="L869" s="332"/>
      <c r="M869" s="64"/>
      <c r="N869" s="64"/>
      <c r="O869" s="64"/>
    </row>
    <row r="870" spans="3:15" hidden="1" x14ac:dyDescent="0.2">
      <c r="C870" s="68"/>
      <c r="D870" s="68"/>
      <c r="E870" s="63"/>
      <c r="F870" s="44"/>
      <c r="G870" s="44"/>
      <c r="H870" s="115"/>
      <c r="I870" s="115"/>
      <c r="J870" s="115"/>
      <c r="K870" s="199"/>
      <c r="L870" s="332"/>
      <c r="M870" s="64"/>
      <c r="N870" s="64"/>
      <c r="O870" s="64"/>
    </row>
    <row r="871" spans="3:15" hidden="1" x14ac:dyDescent="0.2">
      <c r="C871" s="68"/>
      <c r="D871" s="68"/>
      <c r="E871" s="63"/>
      <c r="F871" s="44"/>
      <c r="G871" s="44"/>
      <c r="H871" s="115"/>
      <c r="I871" s="115"/>
      <c r="J871" s="115"/>
      <c r="K871" s="199"/>
      <c r="L871" s="332"/>
      <c r="M871" s="64"/>
      <c r="N871" s="64"/>
      <c r="O871" s="64"/>
    </row>
    <row r="872" spans="3:15" hidden="1" x14ac:dyDescent="0.2">
      <c r="C872" s="68"/>
      <c r="D872" s="68"/>
      <c r="E872" s="61"/>
      <c r="F872" s="49"/>
      <c r="G872" s="49"/>
      <c r="H872" s="115"/>
      <c r="I872" s="115"/>
      <c r="J872" s="115"/>
      <c r="K872" s="199"/>
      <c r="L872" s="332"/>
      <c r="M872" s="64"/>
      <c r="N872" s="64"/>
      <c r="O872" s="64"/>
    </row>
    <row r="873" spans="3:15" hidden="1" x14ac:dyDescent="0.2">
      <c r="C873" s="68"/>
      <c r="D873" s="68"/>
      <c r="E873" s="63"/>
      <c r="F873" s="44"/>
      <c r="G873" s="44"/>
      <c r="H873" s="115"/>
      <c r="I873" s="115"/>
      <c r="J873" s="115"/>
      <c r="K873" s="199"/>
      <c r="L873" s="332"/>
      <c r="M873" s="64"/>
      <c r="N873" s="64"/>
      <c r="O873" s="64"/>
    </row>
    <row r="874" spans="3:15" hidden="1" x14ac:dyDescent="0.2">
      <c r="C874" s="68"/>
      <c r="D874" s="68"/>
      <c r="E874" s="63"/>
      <c r="F874" s="44"/>
      <c r="G874" s="44"/>
      <c r="H874" s="115"/>
      <c r="I874" s="115"/>
      <c r="J874" s="115"/>
      <c r="K874" s="199"/>
      <c r="L874" s="332"/>
      <c r="M874" s="64"/>
      <c r="N874" s="64"/>
      <c r="O874" s="64"/>
    </row>
    <row r="875" spans="3:15" hidden="1" x14ac:dyDescent="0.2">
      <c r="C875" s="68"/>
      <c r="D875" s="68"/>
      <c r="E875" s="63"/>
      <c r="F875" s="44"/>
      <c r="G875" s="44"/>
      <c r="H875" s="115"/>
      <c r="I875" s="115"/>
      <c r="J875" s="115"/>
      <c r="K875" s="199"/>
      <c r="L875" s="332"/>
      <c r="M875" s="64"/>
      <c r="N875" s="64"/>
      <c r="O875" s="64"/>
    </row>
    <row r="876" spans="3:15" hidden="1" x14ac:dyDescent="0.2">
      <c r="C876" s="68"/>
      <c r="D876" s="68"/>
      <c r="E876" s="63"/>
      <c r="F876" s="44"/>
      <c r="G876" s="44"/>
      <c r="H876" s="115"/>
      <c r="I876" s="115"/>
      <c r="J876" s="115"/>
      <c r="K876" s="199"/>
      <c r="L876" s="332"/>
      <c r="M876" s="64"/>
      <c r="N876" s="64"/>
      <c r="O876" s="64"/>
    </row>
    <row r="877" spans="3:15" hidden="1" x14ac:dyDescent="0.2">
      <c r="C877" s="68"/>
      <c r="D877" s="68"/>
      <c r="E877" s="63"/>
      <c r="F877" s="44"/>
      <c r="G877" s="44"/>
      <c r="H877" s="115"/>
      <c r="I877" s="115"/>
      <c r="J877" s="115"/>
      <c r="K877" s="199"/>
      <c r="L877" s="332"/>
      <c r="M877" s="64"/>
      <c r="N877" s="64"/>
      <c r="O877" s="64"/>
    </row>
    <row r="878" spans="3:15" hidden="1" x14ac:dyDescent="0.2">
      <c r="C878" s="68"/>
      <c r="D878" s="68"/>
      <c r="E878" s="63"/>
      <c r="F878" s="44"/>
      <c r="G878" s="44"/>
      <c r="H878" s="115"/>
      <c r="I878" s="115"/>
      <c r="J878" s="115"/>
      <c r="K878" s="199"/>
      <c r="L878" s="332"/>
      <c r="M878" s="64"/>
      <c r="N878" s="64"/>
      <c r="O878" s="64"/>
    </row>
    <row r="879" spans="3:15" hidden="1" x14ac:dyDescent="0.2">
      <c r="C879" s="68"/>
      <c r="D879" s="68"/>
      <c r="E879" s="63"/>
      <c r="F879" s="44"/>
      <c r="G879" s="44"/>
      <c r="H879" s="115"/>
      <c r="I879" s="115"/>
      <c r="J879" s="115"/>
      <c r="K879" s="199"/>
      <c r="L879" s="332"/>
      <c r="M879" s="64"/>
      <c r="N879" s="64"/>
      <c r="O879" s="64"/>
    </row>
    <row r="880" spans="3:15" hidden="1" x14ac:dyDescent="0.2">
      <c r="C880" s="68"/>
      <c r="D880" s="68"/>
      <c r="E880" s="63"/>
      <c r="F880" s="44"/>
      <c r="G880" s="44"/>
      <c r="H880" s="115"/>
      <c r="I880" s="115"/>
      <c r="J880" s="115"/>
      <c r="K880" s="199"/>
      <c r="L880" s="332"/>
      <c r="M880" s="64"/>
      <c r="N880" s="64"/>
      <c r="O880" s="64"/>
    </row>
    <row r="881" spans="3:15" hidden="1" x14ac:dyDescent="0.2">
      <c r="C881" s="68"/>
      <c r="D881" s="68"/>
      <c r="E881" s="63"/>
      <c r="F881" s="44"/>
      <c r="G881" s="44"/>
      <c r="H881" s="115"/>
      <c r="I881" s="115"/>
      <c r="J881" s="115"/>
      <c r="K881" s="199"/>
      <c r="L881" s="332"/>
      <c r="M881" s="64"/>
      <c r="N881" s="64"/>
      <c r="O881" s="64"/>
    </row>
    <row r="882" spans="3:15" hidden="1" x14ac:dyDescent="0.2">
      <c r="C882" s="68"/>
      <c r="D882" s="68"/>
      <c r="E882" s="63"/>
      <c r="F882" s="44"/>
      <c r="G882" s="44"/>
      <c r="H882" s="115"/>
      <c r="I882" s="115"/>
      <c r="J882" s="115"/>
      <c r="K882" s="199"/>
      <c r="L882" s="332"/>
      <c r="M882" s="64"/>
      <c r="N882" s="64"/>
      <c r="O882" s="64"/>
    </row>
    <row r="883" spans="3:15" hidden="1" x14ac:dyDescent="0.2">
      <c r="C883" s="68"/>
      <c r="D883" s="68"/>
      <c r="E883" s="63"/>
      <c r="F883" s="44"/>
      <c r="G883" s="44"/>
      <c r="H883" s="115"/>
      <c r="I883" s="115"/>
      <c r="J883" s="115"/>
      <c r="K883" s="199"/>
      <c r="L883" s="332"/>
      <c r="M883" s="64"/>
      <c r="N883" s="64"/>
      <c r="O883" s="64"/>
    </row>
    <row r="884" spans="3:15" hidden="1" x14ac:dyDescent="0.2">
      <c r="C884" s="68"/>
      <c r="D884" s="68"/>
      <c r="E884" s="63"/>
      <c r="F884" s="44"/>
      <c r="G884" s="44"/>
      <c r="H884" s="115"/>
      <c r="I884" s="115"/>
      <c r="J884" s="115">
        <f>G884*H884</f>
        <v>0</v>
      </c>
      <c r="K884" s="199"/>
      <c r="L884" s="332"/>
      <c r="M884" s="64"/>
      <c r="N884" s="64"/>
      <c r="O884" s="64"/>
    </row>
    <row r="885" spans="3:15" hidden="1" x14ac:dyDescent="0.2">
      <c r="C885" s="68"/>
      <c r="D885" s="68"/>
      <c r="E885" s="63"/>
      <c r="F885" s="44"/>
      <c r="G885" s="44"/>
      <c r="H885" s="115"/>
      <c r="I885" s="115"/>
      <c r="J885" s="115">
        <f>G885*H885</f>
        <v>0</v>
      </c>
      <c r="K885" s="199"/>
      <c r="L885" s="332"/>
      <c r="M885" s="64"/>
      <c r="N885" s="64"/>
      <c r="O885" s="64"/>
    </row>
    <row r="886" spans="3:15" hidden="1" x14ac:dyDescent="0.2">
      <c r="C886" s="68"/>
      <c r="D886" s="68"/>
      <c r="E886" s="63"/>
      <c r="F886" s="44"/>
      <c r="G886" s="44"/>
      <c r="H886" s="115"/>
      <c r="I886" s="115"/>
      <c r="J886" s="115">
        <f>G886*H886</f>
        <v>0</v>
      </c>
      <c r="K886" s="199"/>
      <c r="L886" s="332"/>
      <c r="M886" s="64"/>
      <c r="N886" s="64"/>
      <c r="O886" s="64"/>
    </row>
    <row r="887" spans="3:15" hidden="1" x14ac:dyDescent="0.2">
      <c r="C887" s="68"/>
      <c r="D887" s="68"/>
      <c r="E887" s="63"/>
      <c r="F887" s="44"/>
      <c r="G887" s="44"/>
      <c r="H887" s="115"/>
      <c r="I887" s="115"/>
      <c r="J887" s="115">
        <f>G887*H887</f>
        <v>0</v>
      </c>
      <c r="K887" s="199"/>
      <c r="L887" s="332"/>
      <c r="M887" s="64"/>
      <c r="N887" s="64"/>
      <c r="O887" s="64"/>
    </row>
    <row r="888" spans="3:15" ht="8.25" hidden="1" customHeight="1" x14ac:dyDescent="0.2">
      <c r="C888" s="68"/>
      <c r="D888" s="68"/>
      <c r="E888" s="60"/>
      <c r="F888" s="437"/>
      <c r="G888" s="437"/>
      <c r="H888" s="115"/>
      <c r="I888" s="115"/>
      <c r="J888" s="115"/>
      <c r="K888" s="199"/>
      <c r="L888" s="332"/>
      <c r="M888" s="64"/>
      <c r="N888" s="64"/>
      <c r="O888" s="64"/>
    </row>
    <row r="889" spans="3:15" hidden="1" x14ac:dyDescent="0.2">
      <c r="C889" s="68"/>
      <c r="D889" s="68"/>
      <c r="E889" s="63"/>
      <c r="F889" s="438"/>
      <c r="G889" s="438"/>
      <c r="H889" s="115"/>
      <c r="I889" s="115"/>
      <c r="J889" s="115"/>
      <c r="K889" s="199"/>
      <c r="L889" s="332"/>
      <c r="M889" s="64"/>
      <c r="N889" s="64"/>
      <c r="O889" s="64"/>
    </row>
    <row r="890" spans="3:15" hidden="1" x14ac:dyDescent="0.2">
      <c r="C890" s="68"/>
      <c r="D890" s="68"/>
      <c r="E890" s="61"/>
      <c r="F890" s="49" t="s">
        <v>12</v>
      </c>
      <c r="G890" s="49"/>
      <c r="H890" s="115"/>
      <c r="I890" s="115"/>
      <c r="J890" s="115"/>
      <c r="K890" s="199"/>
      <c r="L890" s="332"/>
      <c r="M890" s="64"/>
      <c r="N890" s="64"/>
      <c r="O890" s="64"/>
    </row>
    <row r="891" spans="3:15" hidden="1" x14ac:dyDescent="0.2">
      <c r="C891" s="68">
        <v>140217</v>
      </c>
      <c r="D891" s="68"/>
      <c r="E891" s="63"/>
      <c r="F891" s="44" t="s">
        <v>12</v>
      </c>
      <c r="G891" s="44"/>
      <c r="H891" s="115"/>
      <c r="I891" s="115"/>
      <c r="J891" s="115"/>
      <c r="K891" s="199"/>
      <c r="L891" s="332"/>
      <c r="M891" s="64"/>
      <c r="N891" s="64"/>
      <c r="O891" s="64"/>
    </row>
    <row r="892" spans="3:15" hidden="1" x14ac:dyDescent="0.2">
      <c r="C892" s="68">
        <v>140218</v>
      </c>
      <c r="D892" s="68"/>
      <c r="E892" s="63"/>
      <c r="F892" s="44" t="s">
        <v>12</v>
      </c>
      <c r="G892" s="44"/>
      <c r="H892" s="115"/>
      <c r="I892" s="115"/>
      <c r="J892" s="115"/>
      <c r="K892" s="199"/>
      <c r="L892" s="332"/>
      <c r="M892" s="64"/>
      <c r="N892" s="64"/>
      <c r="O892" s="64"/>
    </row>
    <row r="893" spans="3:15" hidden="1" x14ac:dyDescent="0.2">
      <c r="C893" s="68">
        <v>140219</v>
      </c>
      <c r="D893" s="68"/>
      <c r="E893" s="63"/>
      <c r="F893" s="44" t="s">
        <v>12</v>
      </c>
      <c r="G893" s="44"/>
      <c r="H893" s="115"/>
      <c r="I893" s="115"/>
      <c r="J893" s="115"/>
      <c r="K893" s="199"/>
      <c r="L893" s="332"/>
      <c r="M893" s="64"/>
      <c r="N893" s="64"/>
      <c r="O893" s="64"/>
    </row>
    <row r="894" spans="3:15" hidden="1" x14ac:dyDescent="0.2">
      <c r="C894" s="68">
        <v>140220</v>
      </c>
      <c r="D894" s="68"/>
      <c r="E894" s="63"/>
      <c r="F894" s="44" t="s">
        <v>12</v>
      </c>
      <c r="G894" s="44"/>
      <c r="H894" s="115"/>
      <c r="I894" s="115"/>
      <c r="J894" s="115"/>
      <c r="K894" s="199"/>
      <c r="L894" s="332"/>
      <c r="M894" s="64"/>
      <c r="N894" s="64"/>
      <c r="O894" s="64"/>
    </row>
    <row r="895" spans="3:15" hidden="1" x14ac:dyDescent="0.2">
      <c r="C895" s="68">
        <v>140221</v>
      </c>
      <c r="D895" s="68"/>
      <c r="E895" s="63"/>
      <c r="F895" s="44" t="s">
        <v>12</v>
      </c>
      <c r="G895" s="44"/>
      <c r="H895" s="115"/>
      <c r="I895" s="115"/>
      <c r="J895" s="115"/>
      <c r="K895" s="199"/>
      <c r="L895" s="332"/>
      <c r="M895" s="64"/>
      <c r="N895" s="64"/>
      <c r="O895" s="64"/>
    </row>
    <row r="896" spans="3:15" hidden="1" x14ac:dyDescent="0.2">
      <c r="C896" s="68">
        <v>140222</v>
      </c>
      <c r="D896" s="68"/>
      <c r="E896" s="63"/>
      <c r="F896" s="44" t="s">
        <v>12</v>
      </c>
      <c r="G896" s="44"/>
      <c r="H896" s="115"/>
      <c r="I896" s="115"/>
      <c r="J896" s="115"/>
      <c r="K896" s="199"/>
      <c r="L896" s="332"/>
      <c r="M896" s="64"/>
      <c r="N896" s="64"/>
      <c r="O896" s="64"/>
    </row>
    <row r="897" spans="3:15" hidden="1" x14ac:dyDescent="0.2">
      <c r="C897" s="68">
        <v>140223</v>
      </c>
      <c r="D897" s="68"/>
      <c r="E897" s="63"/>
      <c r="F897" s="44" t="s">
        <v>12</v>
      </c>
      <c r="G897" s="44"/>
      <c r="H897" s="115"/>
      <c r="I897" s="115"/>
      <c r="J897" s="115"/>
      <c r="K897" s="199"/>
      <c r="L897" s="332"/>
      <c r="M897" s="64"/>
      <c r="N897" s="64"/>
      <c r="O897" s="64"/>
    </row>
    <row r="898" spans="3:15" hidden="1" x14ac:dyDescent="0.2">
      <c r="C898" s="68">
        <v>140224</v>
      </c>
      <c r="D898" s="68"/>
      <c r="E898" s="63"/>
      <c r="F898" s="44" t="s">
        <v>12</v>
      </c>
      <c r="G898" s="44"/>
      <c r="H898" s="115"/>
      <c r="I898" s="115"/>
      <c r="J898" s="115"/>
      <c r="K898" s="199"/>
      <c r="L898" s="332"/>
      <c r="M898" s="64"/>
      <c r="N898" s="64"/>
      <c r="O898" s="64"/>
    </row>
    <row r="899" spans="3:15" hidden="1" x14ac:dyDescent="0.2">
      <c r="C899" s="68">
        <v>140225</v>
      </c>
      <c r="D899" s="68"/>
      <c r="E899" s="63"/>
      <c r="F899" s="44" t="s">
        <v>12</v>
      </c>
      <c r="G899" s="44"/>
      <c r="H899" s="115"/>
      <c r="I899" s="115"/>
      <c r="J899" s="115"/>
      <c r="K899" s="199"/>
      <c r="L899" s="332"/>
      <c r="M899" s="64"/>
      <c r="N899" s="64"/>
      <c r="O899" s="64"/>
    </row>
    <row r="900" spans="3:15" hidden="1" x14ac:dyDescent="0.2">
      <c r="C900" s="68">
        <v>140226</v>
      </c>
      <c r="D900" s="68"/>
      <c r="E900" s="63"/>
      <c r="F900" s="44" t="s">
        <v>12</v>
      </c>
      <c r="G900" s="44"/>
      <c r="H900" s="115"/>
      <c r="I900" s="115"/>
      <c r="J900" s="115"/>
      <c r="K900" s="199"/>
      <c r="L900" s="332"/>
      <c r="M900" s="64"/>
      <c r="N900" s="64"/>
      <c r="O900" s="64"/>
    </row>
    <row r="901" spans="3:15" hidden="1" x14ac:dyDescent="0.2">
      <c r="C901" s="68">
        <v>140227</v>
      </c>
      <c r="D901" s="68"/>
      <c r="E901" s="63"/>
      <c r="F901" s="44" t="s">
        <v>12</v>
      </c>
      <c r="G901" s="44"/>
      <c r="H901" s="115"/>
      <c r="I901" s="115"/>
      <c r="J901" s="115"/>
      <c r="K901" s="199"/>
      <c r="L901" s="332"/>
      <c r="M901" s="64"/>
      <c r="N901" s="64"/>
      <c r="O901" s="64"/>
    </row>
    <row r="902" spans="3:15" hidden="1" x14ac:dyDescent="0.2">
      <c r="C902" s="68">
        <v>140228</v>
      </c>
      <c r="D902" s="68"/>
      <c r="E902" s="63"/>
      <c r="F902" s="44" t="s">
        <v>12</v>
      </c>
      <c r="G902" s="44"/>
      <c r="H902" s="115"/>
      <c r="I902" s="115"/>
      <c r="J902" s="115"/>
      <c r="K902" s="199"/>
      <c r="L902" s="332"/>
      <c r="M902" s="64"/>
      <c r="N902" s="64"/>
      <c r="O902" s="64"/>
    </row>
    <row r="903" spans="3:15" hidden="1" x14ac:dyDescent="0.2">
      <c r="C903" s="68">
        <v>140229</v>
      </c>
      <c r="D903" s="68"/>
      <c r="E903" s="63"/>
      <c r="F903" s="44" t="s">
        <v>138</v>
      </c>
      <c r="G903" s="44"/>
      <c r="H903" s="115"/>
      <c r="I903" s="115"/>
      <c r="J903" s="115"/>
      <c r="K903" s="199"/>
      <c r="L903" s="332"/>
      <c r="M903" s="64"/>
      <c r="N903" s="64"/>
      <c r="O903" s="64"/>
    </row>
    <row r="904" spans="3:15" hidden="1" x14ac:dyDescent="0.2">
      <c r="C904" s="68">
        <v>140230</v>
      </c>
      <c r="D904" s="68"/>
      <c r="E904" s="63"/>
      <c r="F904" s="44" t="s">
        <v>12</v>
      </c>
      <c r="G904" s="44"/>
      <c r="H904" s="115"/>
      <c r="I904" s="115"/>
      <c r="J904" s="115"/>
      <c r="K904" s="199"/>
      <c r="L904" s="332"/>
      <c r="M904" s="64"/>
      <c r="N904" s="64"/>
      <c r="O904" s="64"/>
    </row>
    <row r="905" spans="3:15" hidden="1" x14ac:dyDescent="0.2">
      <c r="C905" s="68">
        <v>140231</v>
      </c>
      <c r="D905" s="68"/>
      <c r="E905" s="63"/>
      <c r="F905" s="44" t="s">
        <v>12</v>
      </c>
      <c r="G905" s="44"/>
      <c r="H905" s="115"/>
      <c r="I905" s="115"/>
      <c r="J905" s="115"/>
      <c r="K905" s="199"/>
      <c r="L905" s="332"/>
      <c r="M905" s="64"/>
      <c r="N905" s="64"/>
      <c r="O905" s="64"/>
    </row>
    <row r="906" spans="3:15" hidden="1" x14ac:dyDescent="0.2">
      <c r="C906" s="68">
        <v>140232</v>
      </c>
      <c r="D906" s="68"/>
      <c r="E906" s="60"/>
      <c r="F906" s="439"/>
      <c r="G906" s="439"/>
      <c r="H906" s="115"/>
      <c r="I906" s="115"/>
      <c r="J906" s="115"/>
      <c r="K906" s="199"/>
      <c r="L906" s="332"/>
      <c r="M906" s="64"/>
      <c r="N906" s="64"/>
      <c r="O906" s="64"/>
    </row>
    <row r="907" spans="3:15" hidden="1" x14ac:dyDescent="0.2">
      <c r="C907" s="68">
        <v>140233</v>
      </c>
      <c r="D907" s="68"/>
      <c r="E907" s="63"/>
      <c r="F907" s="440"/>
      <c r="G907" s="440"/>
      <c r="H907" s="115"/>
      <c r="I907" s="115"/>
      <c r="J907" s="115"/>
      <c r="K907" s="199"/>
      <c r="L907" s="332"/>
      <c r="M907" s="64"/>
      <c r="N907" s="64"/>
      <c r="O907" s="64"/>
    </row>
    <row r="908" spans="3:15" ht="2.25" hidden="1" customHeight="1" thickBot="1" x14ac:dyDescent="0.25">
      <c r="C908" s="68"/>
      <c r="D908" s="68"/>
      <c r="E908" s="44"/>
      <c r="F908" s="62"/>
      <c r="G908" s="62"/>
      <c r="H908" s="115"/>
      <c r="I908" s="248"/>
      <c r="J908" s="248"/>
      <c r="K908" s="199"/>
      <c r="L908" s="332"/>
      <c r="M908" s="85"/>
      <c r="N908" s="85"/>
      <c r="O908" s="85"/>
    </row>
    <row r="909" spans="3:15" hidden="1" x14ac:dyDescent="0.2">
      <c r="C909" s="68"/>
      <c r="D909" s="68"/>
      <c r="E909" s="338"/>
      <c r="F909" s="339"/>
      <c r="G909" s="340"/>
      <c r="H909" s="340"/>
      <c r="I909" s="249"/>
      <c r="J909" s="249">
        <f>SUM(J911:J920)</f>
        <v>0</v>
      </c>
      <c r="K909" s="199"/>
      <c r="L909" s="332"/>
      <c r="M909" s="85"/>
      <c r="N909" s="85"/>
      <c r="O909" s="85"/>
    </row>
    <row r="910" spans="3:15" hidden="1" x14ac:dyDescent="0.2">
      <c r="C910" s="341"/>
      <c r="D910" s="342"/>
      <c r="E910" s="261"/>
      <c r="F910" s="114"/>
      <c r="G910" s="115"/>
      <c r="H910" s="115"/>
      <c r="I910" s="248"/>
      <c r="J910" s="248">
        <f t="shared" ref="J910:J918" si="9">G910*H910</f>
        <v>0</v>
      </c>
      <c r="K910" s="199"/>
      <c r="L910" s="332"/>
      <c r="M910" s="85"/>
      <c r="N910" s="85"/>
      <c r="O910" s="85"/>
    </row>
    <row r="911" spans="3:15" hidden="1" x14ac:dyDescent="0.2">
      <c r="C911" s="286"/>
      <c r="D911" s="214"/>
      <c r="E911" s="343"/>
      <c r="F911" s="344"/>
      <c r="G911" s="345"/>
      <c r="H911" s="345"/>
      <c r="I911" s="248"/>
      <c r="J911" s="248">
        <f t="shared" si="9"/>
        <v>0</v>
      </c>
      <c r="K911" s="199"/>
      <c r="L911" s="332"/>
      <c r="M911" s="85"/>
      <c r="N911" s="85"/>
      <c r="O911" s="85"/>
    </row>
    <row r="912" spans="3:15" hidden="1" x14ac:dyDescent="0.2">
      <c r="C912" s="346"/>
      <c r="D912" s="347"/>
      <c r="E912" s="261"/>
      <c r="F912" s="114"/>
      <c r="G912" s="115"/>
      <c r="H912" s="115"/>
      <c r="I912" s="248"/>
      <c r="J912" s="248">
        <f t="shared" si="9"/>
        <v>0</v>
      </c>
      <c r="K912" s="199"/>
      <c r="L912" s="332"/>
      <c r="M912" s="85"/>
      <c r="N912" s="85"/>
      <c r="O912" s="85"/>
    </row>
    <row r="913" spans="3:15" hidden="1" x14ac:dyDescent="0.2">
      <c r="C913" s="286"/>
      <c r="D913" s="214"/>
      <c r="E913" s="343"/>
      <c r="F913" s="344"/>
      <c r="G913" s="345"/>
      <c r="H913" s="345"/>
      <c r="I913" s="248"/>
      <c r="J913" s="248">
        <f t="shared" si="9"/>
        <v>0</v>
      </c>
      <c r="K913" s="199"/>
      <c r="M913" s="85"/>
      <c r="N913" s="85"/>
      <c r="O913" s="85"/>
    </row>
    <row r="914" spans="3:15" hidden="1" x14ac:dyDescent="0.2">
      <c r="C914" s="346"/>
      <c r="D914" s="347"/>
      <c r="E914" s="261"/>
      <c r="F914" s="114"/>
      <c r="G914" s="115"/>
      <c r="H914" s="115"/>
      <c r="I914" s="248"/>
      <c r="J914" s="248">
        <f t="shared" si="9"/>
        <v>0</v>
      </c>
      <c r="K914" s="87"/>
      <c r="M914" s="85"/>
      <c r="N914" s="85"/>
      <c r="O914" s="85"/>
    </row>
    <row r="915" spans="3:15" hidden="1" x14ac:dyDescent="0.2">
      <c r="C915" s="286"/>
      <c r="D915" s="214"/>
      <c r="E915" s="134"/>
      <c r="F915" s="114"/>
      <c r="G915" s="115"/>
      <c r="H915" s="115"/>
      <c r="I915" s="248"/>
      <c r="J915" s="248">
        <f t="shared" si="9"/>
        <v>0</v>
      </c>
      <c r="K915" s="87"/>
      <c r="M915" s="85"/>
      <c r="N915" s="85"/>
      <c r="O915" s="85"/>
    </row>
    <row r="916" spans="3:15" hidden="1" x14ac:dyDescent="0.2">
      <c r="C916" s="286"/>
      <c r="D916" s="214"/>
      <c r="E916" s="134"/>
      <c r="F916" s="114"/>
      <c r="G916" s="115"/>
      <c r="H916" s="115"/>
      <c r="I916" s="248"/>
      <c r="J916" s="248">
        <f t="shared" si="9"/>
        <v>0</v>
      </c>
      <c r="K916" s="87"/>
      <c r="M916" s="85"/>
      <c r="N916" s="85"/>
      <c r="O916" s="85"/>
    </row>
    <row r="917" spans="3:15" hidden="1" x14ac:dyDescent="0.2">
      <c r="C917" s="286"/>
      <c r="D917" s="214"/>
      <c r="E917" s="134"/>
      <c r="F917" s="114"/>
      <c r="G917" s="115"/>
      <c r="H917" s="115"/>
      <c r="I917" s="248"/>
      <c r="J917" s="248">
        <f t="shared" si="9"/>
        <v>0</v>
      </c>
      <c r="K917" s="87"/>
      <c r="M917" s="85"/>
      <c r="N917" s="85"/>
      <c r="O917" s="85"/>
    </row>
    <row r="918" spans="3:15" hidden="1" x14ac:dyDescent="0.2">
      <c r="C918" s="348"/>
      <c r="D918" s="349"/>
      <c r="E918" s="134"/>
      <c r="F918" s="114"/>
      <c r="G918" s="115"/>
      <c r="H918" s="115"/>
      <c r="I918" s="248"/>
      <c r="J918" s="248">
        <f t="shared" si="9"/>
        <v>0</v>
      </c>
      <c r="K918" s="87"/>
      <c r="M918" s="85"/>
      <c r="N918" s="85"/>
      <c r="O918" s="85"/>
    </row>
    <row r="919" spans="3:15" hidden="1" x14ac:dyDescent="0.2">
      <c r="C919" s="286"/>
      <c r="D919" s="214"/>
      <c r="E919" s="350"/>
      <c r="F919" s="351"/>
      <c r="G919" s="352"/>
      <c r="H919" s="352"/>
      <c r="I919" s="353"/>
      <c r="J919" s="354">
        <f>G919*H919</f>
        <v>0</v>
      </c>
      <c r="K919" s="87"/>
      <c r="M919" s="85"/>
      <c r="N919" s="85"/>
      <c r="O919" s="85"/>
    </row>
    <row r="920" spans="3:15" hidden="1" x14ac:dyDescent="0.2">
      <c r="C920" s="355"/>
      <c r="D920" s="356"/>
      <c r="E920" s="285"/>
      <c r="F920" s="209"/>
      <c r="G920" s="171"/>
      <c r="H920" s="171"/>
      <c r="I920" s="353"/>
      <c r="J920" s="354"/>
      <c r="K920" s="87"/>
      <c r="M920" s="85"/>
      <c r="N920" s="85"/>
      <c r="O920" s="85"/>
    </row>
    <row r="921" spans="3:15" hidden="1" x14ac:dyDescent="0.2">
      <c r="C921" s="286"/>
      <c r="D921" s="214"/>
      <c r="E921" s="285"/>
      <c r="F921" s="209"/>
      <c r="G921" s="171"/>
      <c r="H921" s="171"/>
      <c r="I921" s="353"/>
      <c r="J921" s="354"/>
      <c r="K921" s="87"/>
      <c r="M921" s="85"/>
      <c r="N921" s="85"/>
      <c r="O921" s="85"/>
    </row>
    <row r="922" spans="3:15" ht="13.5" hidden="1" thickBot="1" x14ac:dyDescent="0.25">
      <c r="C922" s="286"/>
      <c r="D922" s="193"/>
      <c r="E922" s="103" t="s">
        <v>63</v>
      </c>
      <c r="F922" s="287"/>
      <c r="G922" s="288"/>
      <c r="H922" s="288"/>
      <c r="I922" s="288"/>
      <c r="J922" s="289">
        <f>J925+J934</f>
        <v>446.65800000000002</v>
      </c>
      <c r="K922" s="87"/>
      <c r="M922" s="85"/>
      <c r="N922" s="85"/>
      <c r="O922" s="85"/>
    </row>
    <row r="923" spans="3:15" ht="13.5" hidden="1" thickBot="1" x14ac:dyDescent="0.25">
      <c r="C923" s="102">
        <v>110</v>
      </c>
      <c r="D923" s="283"/>
      <c r="E923" s="108"/>
      <c r="F923" s="223"/>
      <c r="G923" s="224"/>
      <c r="H923" s="224"/>
      <c r="I923" s="224"/>
      <c r="J923" s="224"/>
      <c r="K923" s="87"/>
      <c r="M923" s="85"/>
      <c r="N923" s="85"/>
      <c r="O923" s="85"/>
    </row>
    <row r="924" spans="3:15" hidden="1" x14ac:dyDescent="0.2">
      <c r="C924" s="107"/>
      <c r="D924" s="197"/>
      <c r="E924" s="284" t="s">
        <v>149</v>
      </c>
      <c r="F924" s="203"/>
      <c r="G924" s="204"/>
      <c r="H924" s="204"/>
      <c r="I924" s="204"/>
      <c r="J924" s="204"/>
      <c r="K924" s="87"/>
      <c r="M924" s="85"/>
      <c r="N924" s="85"/>
      <c r="O924" s="85"/>
    </row>
    <row r="925" spans="3:15" hidden="1" x14ac:dyDescent="0.2">
      <c r="C925" s="227" t="s">
        <v>37</v>
      </c>
      <c r="D925" s="228"/>
      <c r="E925" s="284" t="s">
        <v>337</v>
      </c>
      <c r="F925" s="203" t="s">
        <v>79</v>
      </c>
      <c r="G925" s="204">
        <v>5.8</v>
      </c>
      <c r="H925" s="204">
        <v>77.010000000000005</v>
      </c>
      <c r="I925" s="204"/>
      <c r="J925" s="205">
        <f>G925*H925</f>
        <v>446.65800000000002</v>
      </c>
      <c r="K925" s="87"/>
      <c r="M925" s="85"/>
      <c r="N925" s="85"/>
      <c r="O925" s="85"/>
    </row>
    <row r="926" spans="3:15" hidden="1" x14ac:dyDescent="0.2">
      <c r="C926" s="227"/>
      <c r="D926" s="228"/>
      <c r="E926" s="261" t="s">
        <v>8</v>
      </c>
      <c r="F926" s="114" t="s">
        <v>79</v>
      </c>
      <c r="G926" s="115">
        <v>1</v>
      </c>
      <c r="H926" s="115">
        <v>65</v>
      </c>
      <c r="I926" s="115"/>
      <c r="J926" s="115">
        <f>G926*H926</f>
        <v>65</v>
      </c>
      <c r="K926" s="87"/>
      <c r="M926" s="85"/>
      <c r="N926" s="85"/>
      <c r="O926" s="85"/>
    </row>
    <row r="927" spans="3:15" hidden="1" x14ac:dyDescent="0.2">
      <c r="C927" s="135" t="s">
        <v>38</v>
      </c>
      <c r="D927" s="212"/>
      <c r="E927" s="261" t="s">
        <v>83</v>
      </c>
      <c r="F927" s="114" t="s">
        <v>89</v>
      </c>
      <c r="G927" s="115">
        <v>1.94</v>
      </c>
      <c r="H927" s="115">
        <v>0.3</v>
      </c>
      <c r="I927" s="115"/>
      <c r="J927" s="115">
        <f>G927*H927</f>
        <v>0.58199999999999996</v>
      </c>
      <c r="K927" s="87"/>
      <c r="M927" s="85"/>
      <c r="N927" s="85"/>
      <c r="O927" s="85"/>
    </row>
    <row r="928" spans="3:15" hidden="1" x14ac:dyDescent="0.2">
      <c r="C928" s="135" t="s">
        <v>39</v>
      </c>
      <c r="D928" s="212"/>
      <c r="E928" s="261" t="s">
        <v>114</v>
      </c>
      <c r="F928" s="114" t="s">
        <v>90</v>
      </c>
      <c r="G928" s="357">
        <v>4.8999999999999998E-3</v>
      </c>
      <c r="H928" s="115">
        <v>25</v>
      </c>
      <c r="I928" s="115"/>
      <c r="J928" s="115">
        <f>G928*H928</f>
        <v>0.1225</v>
      </c>
      <c r="K928" s="87"/>
      <c r="M928" s="85"/>
      <c r="N928" s="85"/>
      <c r="O928" s="85"/>
    </row>
    <row r="929" spans="3:15" hidden="1" x14ac:dyDescent="0.2">
      <c r="C929" s="135" t="s">
        <v>40</v>
      </c>
      <c r="D929" s="212"/>
      <c r="E929" s="261" t="s">
        <v>85</v>
      </c>
      <c r="F929" s="114" t="s">
        <v>91</v>
      </c>
      <c r="G929" s="115">
        <v>1.5</v>
      </c>
      <c r="H929" s="97"/>
      <c r="I929" s="115">
        <v>2.4</v>
      </c>
      <c r="J929" s="115">
        <f>G929*I929</f>
        <v>3.5999999999999996</v>
      </c>
      <c r="K929" s="87"/>
      <c r="M929" s="85"/>
      <c r="N929" s="85"/>
      <c r="O929" s="85"/>
    </row>
    <row r="930" spans="3:15" hidden="1" x14ac:dyDescent="0.2">
      <c r="C930" s="135" t="s">
        <v>41</v>
      </c>
      <c r="D930" s="212"/>
      <c r="E930" s="261" t="s">
        <v>86</v>
      </c>
      <c r="F930" s="114" t="s">
        <v>91</v>
      </c>
      <c r="G930" s="115">
        <v>1</v>
      </c>
      <c r="I930" s="115">
        <v>1.54</v>
      </c>
      <c r="J930" s="115">
        <f>G930*I930</f>
        <v>1.54</v>
      </c>
      <c r="K930" s="87"/>
      <c r="M930" s="85"/>
      <c r="N930" s="85"/>
      <c r="O930" s="85"/>
    </row>
    <row r="931" spans="3:15" hidden="1" x14ac:dyDescent="0.2">
      <c r="C931" s="135" t="s">
        <v>42</v>
      </c>
      <c r="D931" s="212"/>
      <c r="E931" s="261" t="s">
        <v>88</v>
      </c>
      <c r="F931" s="114" t="s">
        <v>92</v>
      </c>
      <c r="G931" s="115">
        <v>120</v>
      </c>
      <c r="H931" s="115"/>
      <c r="I931" s="115"/>
      <c r="J931" s="115">
        <f>SUM(J929:J930)*1.2</f>
        <v>6.1679999999999993</v>
      </c>
      <c r="K931" s="87"/>
      <c r="M931" s="85"/>
      <c r="N931" s="85"/>
      <c r="O931" s="85"/>
    </row>
    <row r="932" spans="3:15" hidden="1" x14ac:dyDescent="0.2">
      <c r="C932" s="135" t="s">
        <v>43</v>
      </c>
      <c r="D932" s="212"/>
      <c r="E932" s="134" t="s">
        <v>215</v>
      </c>
      <c r="F932" s="114"/>
      <c r="G932" s="115"/>
      <c r="H932" s="115"/>
      <c r="I932" s="115"/>
      <c r="J932" s="123">
        <f>SUM(J926:J931)</f>
        <v>77.012499999999989</v>
      </c>
      <c r="K932" s="87"/>
      <c r="M932" s="85"/>
      <c r="N932" s="85"/>
      <c r="O932" s="85"/>
    </row>
    <row r="933" spans="3:15" ht="12.75" hidden="1" customHeight="1" thickBot="1" x14ac:dyDescent="0.25">
      <c r="C933" s="135"/>
      <c r="D933" s="212"/>
      <c r="E933" s="261"/>
      <c r="F933" s="114"/>
      <c r="G933" s="115"/>
      <c r="H933" s="115"/>
      <c r="I933" s="115"/>
      <c r="J933" s="115"/>
      <c r="K933" s="87"/>
      <c r="M933" s="85"/>
      <c r="N933" s="85"/>
      <c r="O933" s="85"/>
    </row>
    <row r="934" spans="3:15" ht="4.5" hidden="1" customHeight="1" thickBot="1" x14ac:dyDescent="0.25">
      <c r="C934" s="135"/>
      <c r="D934" s="212"/>
      <c r="E934" s="284"/>
      <c r="F934" s="203"/>
      <c r="G934" s="204"/>
      <c r="H934" s="204"/>
      <c r="I934" s="204"/>
      <c r="J934" s="205"/>
      <c r="K934" s="87"/>
      <c r="M934" s="85"/>
      <c r="N934" s="85"/>
      <c r="O934" s="85"/>
    </row>
    <row r="935" spans="3:15" hidden="1" x14ac:dyDescent="0.2">
      <c r="C935" s="227"/>
      <c r="D935" s="228"/>
      <c r="E935" s="261"/>
      <c r="F935" s="114"/>
      <c r="G935" s="115"/>
      <c r="H935" s="115"/>
      <c r="I935" s="115"/>
      <c r="J935" s="115"/>
      <c r="K935" s="87"/>
      <c r="M935" s="85"/>
      <c r="N935" s="85"/>
      <c r="O935" s="85"/>
    </row>
    <row r="936" spans="3:15" hidden="1" x14ac:dyDescent="0.2">
      <c r="C936" s="135"/>
      <c r="D936" s="212"/>
      <c r="E936" s="261"/>
      <c r="F936" s="114"/>
      <c r="G936" s="115"/>
      <c r="H936" s="94"/>
      <c r="I936" s="115"/>
      <c r="J936" s="115"/>
      <c r="K936" s="87"/>
      <c r="M936" s="85"/>
      <c r="N936" s="85"/>
      <c r="O936" s="85"/>
    </row>
    <row r="937" spans="3:15" hidden="1" x14ac:dyDescent="0.2">
      <c r="C937" s="135"/>
      <c r="D937" s="212"/>
      <c r="E937" s="261"/>
      <c r="F937" s="114"/>
      <c r="G937" s="115"/>
      <c r="I937" s="115"/>
      <c r="J937" s="115"/>
      <c r="K937" s="87"/>
      <c r="M937" s="85"/>
      <c r="N937" s="85"/>
      <c r="O937" s="85"/>
    </row>
    <row r="938" spans="3:15" hidden="1" x14ac:dyDescent="0.2">
      <c r="C938" s="135"/>
      <c r="D938" s="212"/>
      <c r="E938" s="261"/>
      <c r="F938" s="114"/>
      <c r="G938" s="115"/>
      <c r="H938" s="115"/>
      <c r="I938" s="115"/>
      <c r="J938" s="115"/>
      <c r="K938" s="87"/>
      <c r="M938" s="85"/>
      <c r="N938" s="85"/>
      <c r="O938" s="85"/>
    </row>
    <row r="939" spans="3:15" hidden="1" x14ac:dyDescent="0.2">
      <c r="C939" s="135"/>
      <c r="D939" s="212"/>
      <c r="E939" s="134"/>
      <c r="F939" s="114"/>
      <c r="G939" s="115"/>
      <c r="H939" s="115"/>
      <c r="I939" s="115"/>
      <c r="J939" s="123"/>
      <c r="K939" s="87"/>
      <c r="M939" s="85"/>
      <c r="N939" s="85"/>
      <c r="O939" s="85"/>
    </row>
    <row r="940" spans="3:15" hidden="1" x14ac:dyDescent="0.2">
      <c r="C940" s="135"/>
      <c r="D940" s="212"/>
      <c r="E940" s="261"/>
      <c r="F940" s="114"/>
      <c r="G940" s="115"/>
      <c r="H940" s="115"/>
      <c r="I940" s="115"/>
      <c r="J940" s="115"/>
      <c r="K940" s="87"/>
    </row>
    <row r="941" spans="3:15" hidden="1" x14ac:dyDescent="0.2">
      <c r="C941" s="135"/>
      <c r="D941" s="212"/>
      <c r="E941" s="134"/>
      <c r="F941" s="114"/>
      <c r="G941" s="115"/>
      <c r="H941" s="115"/>
      <c r="I941" s="115"/>
      <c r="J941" s="123"/>
      <c r="K941" s="199"/>
    </row>
    <row r="942" spans="3:15" hidden="1" x14ac:dyDescent="0.2">
      <c r="C942" s="286"/>
      <c r="D942" s="214"/>
      <c r="E942" s="285"/>
      <c r="F942" s="209"/>
      <c r="G942" s="171"/>
      <c r="H942" s="171"/>
      <c r="I942" s="171"/>
      <c r="J942" s="210"/>
      <c r="K942" s="199"/>
    </row>
    <row r="943" spans="3:15" ht="13.5" hidden="1" thickBot="1" x14ac:dyDescent="0.25">
      <c r="C943" s="286"/>
      <c r="D943" s="193"/>
      <c r="E943" s="103" t="s">
        <v>58</v>
      </c>
      <c r="F943" s="287"/>
      <c r="G943" s="288"/>
      <c r="H943" s="288"/>
      <c r="I943" s="288"/>
      <c r="J943" s="289">
        <f>J945+J963+J972+J980+J989+J954</f>
        <v>3419.7</v>
      </c>
      <c r="K943" s="199"/>
    </row>
    <row r="944" spans="3:15" ht="13.5" hidden="1" thickBot="1" x14ac:dyDescent="0.25">
      <c r="C944" s="102">
        <v>120</v>
      </c>
      <c r="D944" s="283"/>
      <c r="E944" s="108"/>
      <c r="F944" s="223"/>
      <c r="G944" s="224"/>
      <c r="H944" s="224"/>
      <c r="I944" s="224"/>
      <c r="J944" s="224"/>
      <c r="K944" s="199"/>
    </row>
    <row r="945" spans="3:11" hidden="1" x14ac:dyDescent="0.2">
      <c r="C945" s="107"/>
      <c r="D945" s="197"/>
      <c r="E945" s="284" t="s">
        <v>59</v>
      </c>
      <c r="F945" s="203" t="s">
        <v>79</v>
      </c>
      <c r="G945" s="204">
        <v>230</v>
      </c>
      <c r="H945" s="204">
        <f>J952</f>
        <v>2.3041999999999998</v>
      </c>
      <c r="I945" s="204"/>
      <c r="J945" s="205">
        <v>540.5</v>
      </c>
      <c r="K945" s="199"/>
    </row>
    <row r="946" spans="3:11" hidden="1" x14ac:dyDescent="0.2">
      <c r="C946" s="227" t="s">
        <v>46</v>
      </c>
      <c r="D946" s="228"/>
      <c r="E946" s="261" t="s">
        <v>83</v>
      </c>
      <c r="F946" s="114" t="s">
        <v>100</v>
      </c>
      <c r="G946" s="115">
        <v>1.43</v>
      </c>
      <c r="H946" s="115">
        <v>0.3</v>
      </c>
      <c r="I946" s="115"/>
      <c r="J946" s="115">
        <f>G946*H946</f>
        <v>0.42899999999999999</v>
      </c>
      <c r="K946" s="199"/>
    </row>
    <row r="947" spans="3:11" hidden="1" x14ac:dyDescent="0.2">
      <c r="C947" s="135" t="s">
        <v>371</v>
      </c>
      <c r="D947" s="212"/>
      <c r="E947" s="261" t="s">
        <v>125</v>
      </c>
      <c r="F947" s="114" t="s">
        <v>90</v>
      </c>
      <c r="G947" s="115">
        <v>0.01</v>
      </c>
      <c r="H947" s="115">
        <v>25</v>
      </c>
      <c r="I947" s="115"/>
      <c r="J947" s="115">
        <f>G947*H947</f>
        <v>0.25</v>
      </c>
      <c r="K947" s="199"/>
    </row>
    <row r="948" spans="3:11" hidden="1" x14ac:dyDescent="0.2">
      <c r="C948" s="135" t="s">
        <v>372</v>
      </c>
      <c r="D948" s="212"/>
      <c r="E948" s="261" t="s">
        <v>131</v>
      </c>
      <c r="F948" s="114" t="s">
        <v>100</v>
      </c>
      <c r="G948" s="115">
        <v>0.05</v>
      </c>
      <c r="H948" s="115">
        <v>6.5</v>
      </c>
      <c r="I948" s="115"/>
      <c r="J948" s="115">
        <f>G948*H948</f>
        <v>0.32500000000000001</v>
      </c>
      <c r="K948" s="199"/>
    </row>
    <row r="949" spans="3:11" hidden="1" x14ac:dyDescent="0.2">
      <c r="C949" s="135" t="s">
        <v>373</v>
      </c>
      <c r="D949" s="212"/>
      <c r="E949" s="261" t="s">
        <v>86</v>
      </c>
      <c r="F949" s="114" t="s">
        <v>91</v>
      </c>
      <c r="G949" s="115">
        <v>0.15</v>
      </c>
      <c r="H949" s="97"/>
      <c r="I949" s="115">
        <v>1.54</v>
      </c>
      <c r="J949" s="115">
        <f>G949*I949</f>
        <v>0.23099999999999998</v>
      </c>
      <c r="K949" s="199"/>
    </row>
    <row r="950" spans="3:11" hidden="1" x14ac:dyDescent="0.2">
      <c r="C950" s="135" t="s">
        <v>374</v>
      </c>
      <c r="D950" s="212"/>
      <c r="E950" s="261" t="s">
        <v>85</v>
      </c>
      <c r="F950" s="114" t="s">
        <v>91</v>
      </c>
      <c r="G950" s="115">
        <v>0.15</v>
      </c>
      <c r="I950" s="115">
        <v>2.4</v>
      </c>
      <c r="J950" s="115">
        <f>G950*I950</f>
        <v>0.36</v>
      </c>
      <c r="K950" s="199"/>
    </row>
    <row r="951" spans="3:11" hidden="1" x14ac:dyDescent="0.2">
      <c r="C951" s="135" t="s">
        <v>375</v>
      </c>
      <c r="D951" s="212"/>
      <c r="E951" s="261" t="s">
        <v>88</v>
      </c>
      <c r="F951" s="114" t="s">
        <v>92</v>
      </c>
      <c r="G951" s="115">
        <v>120</v>
      </c>
      <c r="H951" s="115"/>
      <c r="I951" s="115"/>
      <c r="J951" s="115">
        <f>SUM(J949:J950)*1.2</f>
        <v>0.70919999999999994</v>
      </c>
      <c r="K951" s="199"/>
    </row>
    <row r="952" spans="3:11" hidden="1" x14ac:dyDescent="0.2">
      <c r="C952" s="135" t="s">
        <v>376</v>
      </c>
      <c r="D952" s="212"/>
      <c r="E952" s="134" t="s">
        <v>44</v>
      </c>
      <c r="F952" s="114"/>
      <c r="G952" s="115"/>
      <c r="H952" s="115"/>
      <c r="I952" s="115"/>
      <c r="J952" s="123">
        <f>SUM(J946:J951)</f>
        <v>2.3041999999999998</v>
      </c>
      <c r="K952" s="199"/>
    </row>
    <row r="953" spans="3:11" hidden="1" x14ac:dyDescent="0.2">
      <c r="C953" s="135"/>
      <c r="D953" s="212"/>
      <c r="E953" s="261"/>
      <c r="F953" s="114"/>
      <c r="G953" s="115"/>
      <c r="H953" s="115"/>
      <c r="I953" s="115"/>
      <c r="J953" s="115"/>
      <c r="K953" s="199"/>
    </row>
    <row r="954" spans="3:11" hidden="1" x14ac:dyDescent="0.2">
      <c r="C954" s="135"/>
      <c r="D954" s="212"/>
      <c r="E954" s="358"/>
      <c r="F954" s="203"/>
      <c r="G954" s="204"/>
      <c r="H954" s="205"/>
      <c r="I954" s="204"/>
      <c r="J954" s="204"/>
      <c r="K954" s="199"/>
    </row>
    <row r="955" spans="3:11" hidden="1" x14ac:dyDescent="0.2">
      <c r="C955" s="359"/>
      <c r="D955" s="360"/>
      <c r="E955" s="361"/>
      <c r="F955" s="118"/>
      <c r="G955" s="119"/>
      <c r="H955" s="120"/>
      <c r="I955" s="119"/>
      <c r="J955" s="119"/>
      <c r="K955" s="199"/>
    </row>
    <row r="956" spans="3:11" hidden="1" x14ac:dyDescent="0.2">
      <c r="C956" s="362"/>
      <c r="D956" s="363"/>
      <c r="E956" s="361"/>
      <c r="F956" s="118"/>
      <c r="G956" s="119"/>
      <c r="H956" s="120"/>
      <c r="I956" s="119"/>
      <c r="J956" s="119"/>
      <c r="K956" s="199"/>
    </row>
    <row r="957" spans="3:11" hidden="1" x14ac:dyDescent="0.2">
      <c r="C957" s="362"/>
      <c r="D957" s="363"/>
      <c r="E957" s="261"/>
      <c r="F957" s="114"/>
      <c r="G957" s="115"/>
      <c r="H957" s="115"/>
      <c r="I957" s="115"/>
      <c r="J957" s="115"/>
      <c r="K957" s="199"/>
    </row>
    <row r="958" spans="3:11" hidden="1" x14ac:dyDescent="0.2">
      <c r="C958" s="135"/>
      <c r="D958" s="212"/>
      <c r="E958" s="261"/>
      <c r="F958" s="114"/>
      <c r="G958" s="115"/>
      <c r="H958" s="115"/>
      <c r="I958" s="115"/>
      <c r="J958" s="115"/>
      <c r="K958" s="199"/>
    </row>
    <row r="959" spans="3:11" hidden="1" x14ac:dyDescent="0.2">
      <c r="C959" s="135"/>
      <c r="D959" s="212"/>
      <c r="E959" s="261"/>
      <c r="F959" s="114"/>
      <c r="G959" s="115"/>
      <c r="H959" s="115"/>
      <c r="I959" s="115"/>
      <c r="J959" s="115"/>
      <c r="K959" s="199"/>
    </row>
    <row r="960" spans="3:11" hidden="1" x14ac:dyDescent="0.2">
      <c r="C960" s="135"/>
      <c r="D960" s="212"/>
      <c r="E960" s="261"/>
      <c r="F960" s="114"/>
      <c r="G960" s="115"/>
      <c r="H960" s="115"/>
      <c r="I960" s="115"/>
      <c r="J960" s="115"/>
      <c r="K960" s="199"/>
    </row>
    <row r="961" spans="3:11" hidden="1" x14ac:dyDescent="0.2">
      <c r="C961" s="135"/>
      <c r="D961" s="212"/>
      <c r="E961" s="134"/>
      <c r="F961" s="114"/>
      <c r="G961" s="115"/>
      <c r="H961" s="115"/>
      <c r="I961" s="115"/>
      <c r="J961" s="123"/>
      <c r="K961" s="199"/>
    </row>
    <row r="962" spans="3:11" hidden="1" x14ac:dyDescent="0.2">
      <c r="C962" s="135"/>
      <c r="D962" s="212"/>
      <c r="E962" s="261"/>
      <c r="F962" s="114"/>
      <c r="G962" s="115"/>
      <c r="H962" s="115"/>
      <c r="I962" s="115"/>
      <c r="J962" s="115"/>
      <c r="K962" s="199"/>
    </row>
    <row r="963" spans="3:11" hidden="1" x14ac:dyDescent="0.2">
      <c r="C963" s="135"/>
      <c r="D963" s="212"/>
      <c r="E963" s="284" t="s">
        <v>143</v>
      </c>
      <c r="F963" s="203" t="s">
        <v>79</v>
      </c>
      <c r="G963" s="204">
        <v>230</v>
      </c>
      <c r="H963" s="204">
        <f>J970</f>
        <v>5.6576000000000004</v>
      </c>
      <c r="I963" s="204"/>
      <c r="J963" s="205">
        <v>1329.4</v>
      </c>
      <c r="K963" s="199"/>
    </row>
    <row r="964" spans="3:11" hidden="1" x14ac:dyDescent="0.2">
      <c r="C964" s="227" t="s">
        <v>377</v>
      </c>
      <c r="D964" s="228"/>
      <c r="E964" s="261" t="s">
        <v>83</v>
      </c>
      <c r="F964" s="114" t="s">
        <v>100</v>
      </c>
      <c r="G964" s="115">
        <v>1.34</v>
      </c>
      <c r="H964" s="115">
        <v>0.3</v>
      </c>
      <c r="I964" s="115"/>
      <c r="J964" s="115">
        <f>G964*H964</f>
        <v>0.40200000000000002</v>
      </c>
      <c r="K964" s="199"/>
    </row>
    <row r="965" spans="3:11" hidden="1" x14ac:dyDescent="0.2">
      <c r="C965" s="135" t="s">
        <v>378</v>
      </c>
      <c r="D965" s="212"/>
      <c r="E965" s="261" t="s">
        <v>124</v>
      </c>
      <c r="F965" s="114" t="s">
        <v>100</v>
      </c>
      <c r="G965" s="115">
        <v>1.34</v>
      </c>
      <c r="H965" s="115">
        <v>0.24</v>
      </c>
      <c r="I965" s="115"/>
      <c r="J965" s="115">
        <f>G965*H965</f>
        <v>0.3216</v>
      </c>
      <c r="K965" s="199"/>
    </row>
    <row r="966" spans="3:11" hidden="1" x14ac:dyDescent="0.2">
      <c r="C966" s="135" t="s">
        <v>379</v>
      </c>
      <c r="D966" s="212"/>
      <c r="E966" s="261" t="s">
        <v>125</v>
      </c>
      <c r="F966" s="114" t="s">
        <v>90</v>
      </c>
      <c r="G966" s="115">
        <v>2.4E-2</v>
      </c>
      <c r="H966" s="115">
        <v>25</v>
      </c>
      <c r="I966" s="115"/>
      <c r="J966" s="115">
        <f>G966*H966</f>
        <v>0.6</v>
      </c>
      <c r="K966" s="199"/>
    </row>
    <row r="967" spans="3:11" hidden="1" x14ac:dyDescent="0.2">
      <c r="C967" s="135" t="s">
        <v>380</v>
      </c>
      <c r="D967" s="212"/>
      <c r="E967" s="261" t="s">
        <v>85</v>
      </c>
      <c r="F967" s="114" t="s">
        <v>91</v>
      </c>
      <c r="G967" s="115">
        <v>0.5</v>
      </c>
      <c r="H967" s="97"/>
      <c r="I967" s="115">
        <v>2.4</v>
      </c>
      <c r="J967" s="115">
        <f>G967*I967</f>
        <v>1.2</v>
      </c>
      <c r="K967" s="199"/>
    </row>
    <row r="968" spans="3:11" hidden="1" x14ac:dyDescent="0.2">
      <c r="C968" s="135" t="s">
        <v>381</v>
      </c>
      <c r="D968" s="212"/>
      <c r="E968" s="261" t="s">
        <v>86</v>
      </c>
      <c r="F968" s="114" t="s">
        <v>91</v>
      </c>
      <c r="G968" s="115">
        <v>0.5</v>
      </c>
      <c r="I968" s="115">
        <v>1.54</v>
      </c>
      <c r="J968" s="115">
        <f>G968*I968</f>
        <v>0.77</v>
      </c>
      <c r="K968" s="199"/>
    </row>
    <row r="969" spans="3:11" hidden="1" x14ac:dyDescent="0.2">
      <c r="C969" s="135" t="s">
        <v>382</v>
      </c>
      <c r="D969" s="212"/>
      <c r="E969" s="261" t="s">
        <v>88</v>
      </c>
      <c r="F969" s="114" t="s">
        <v>92</v>
      </c>
      <c r="G969" s="115">
        <v>120</v>
      </c>
      <c r="H969" s="115"/>
      <c r="I969" s="115"/>
      <c r="J969" s="115">
        <f>SUM(J967:J968)*1.2</f>
        <v>2.3639999999999999</v>
      </c>
      <c r="K969" s="199"/>
    </row>
    <row r="970" spans="3:11" hidden="1" x14ac:dyDescent="0.2">
      <c r="C970" s="135" t="s">
        <v>383</v>
      </c>
      <c r="D970" s="212"/>
      <c r="E970" s="134" t="s">
        <v>45</v>
      </c>
      <c r="F970" s="114"/>
      <c r="G970" s="115"/>
      <c r="H970" s="115"/>
      <c r="I970" s="115"/>
      <c r="J970" s="123">
        <f>SUM(J964:J969)</f>
        <v>5.6576000000000004</v>
      </c>
      <c r="K970" s="199"/>
    </row>
    <row r="971" spans="3:11" hidden="1" x14ac:dyDescent="0.2">
      <c r="C971" s="135"/>
      <c r="D971" s="212"/>
      <c r="E971" s="261"/>
      <c r="F971" s="114"/>
      <c r="G971" s="115"/>
      <c r="H971" s="115"/>
      <c r="I971" s="115"/>
      <c r="J971" s="115"/>
      <c r="K971" s="199"/>
    </row>
    <row r="972" spans="3:11" hidden="1" x14ac:dyDescent="0.2">
      <c r="C972" s="135"/>
      <c r="D972" s="212"/>
      <c r="E972" s="284" t="s">
        <v>140</v>
      </c>
      <c r="F972" s="203" t="s">
        <v>79</v>
      </c>
      <c r="G972" s="204">
        <v>60</v>
      </c>
      <c r="H972" s="204">
        <f>J978</f>
        <v>25.831319999999998</v>
      </c>
      <c r="I972" s="204"/>
      <c r="J972" s="205">
        <v>1549.8</v>
      </c>
      <c r="K972" s="199"/>
    </row>
    <row r="973" spans="3:11" hidden="1" x14ac:dyDescent="0.2">
      <c r="C973" s="227" t="s">
        <v>384</v>
      </c>
      <c r="D973" s="228"/>
      <c r="E973" s="261" t="s">
        <v>25</v>
      </c>
      <c r="F973" s="114" t="s">
        <v>79</v>
      </c>
      <c r="G973" s="115">
        <v>1.05</v>
      </c>
      <c r="H973" s="115">
        <v>16</v>
      </c>
      <c r="I973" s="115"/>
      <c r="J973" s="115">
        <f>G973*H973</f>
        <v>16.8</v>
      </c>
      <c r="K973" s="199"/>
    </row>
    <row r="974" spans="3:11" hidden="1" x14ac:dyDescent="0.2">
      <c r="C974" s="135" t="s">
        <v>385</v>
      </c>
      <c r="D974" s="212"/>
      <c r="E974" s="261" t="s">
        <v>132</v>
      </c>
      <c r="F974" s="114" t="s">
        <v>100</v>
      </c>
      <c r="G974" s="115">
        <v>6</v>
      </c>
      <c r="H974" s="115">
        <v>0.35</v>
      </c>
      <c r="I974" s="115"/>
      <c r="J974" s="115">
        <f>G974*H974</f>
        <v>2.0999999999999996</v>
      </c>
      <c r="K974" s="199"/>
    </row>
    <row r="975" spans="3:11" hidden="1" x14ac:dyDescent="0.2">
      <c r="C975" s="135" t="s">
        <v>386</v>
      </c>
      <c r="D975" s="212"/>
      <c r="E975" s="261" t="s">
        <v>133</v>
      </c>
      <c r="F975" s="114" t="s">
        <v>91</v>
      </c>
      <c r="G975" s="115">
        <v>0.86</v>
      </c>
      <c r="H975" s="97"/>
      <c r="I975" s="115">
        <v>2.41</v>
      </c>
      <c r="J975" s="115">
        <f>G975*I975</f>
        <v>2.0726</v>
      </c>
      <c r="K975" s="199"/>
    </row>
    <row r="976" spans="3:11" hidden="1" x14ac:dyDescent="0.2">
      <c r="C976" s="135" t="s">
        <v>387</v>
      </c>
      <c r="D976" s="212"/>
      <c r="E976" s="261" t="s">
        <v>86</v>
      </c>
      <c r="F976" s="114" t="s">
        <v>91</v>
      </c>
      <c r="G976" s="115">
        <v>0.7</v>
      </c>
      <c r="I976" s="115">
        <v>1.54</v>
      </c>
      <c r="J976" s="115">
        <f>G976*I976</f>
        <v>1.0779999999999998</v>
      </c>
      <c r="K976" s="199"/>
    </row>
    <row r="977" spans="3:11" hidden="1" x14ac:dyDescent="0.2">
      <c r="C977" s="135" t="s">
        <v>388</v>
      </c>
      <c r="D977" s="212"/>
      <c r="E977" s="261" t="s">
        <v>88</v>
      </c>
      <c r="F977" s="114" t="s">
        <v>92</v>
      </c>
      <c r="G977" s="115">
        <v>120</v>
      </c>
      <c r="H977" s="115"/>
      <c r="I977" s="115"/>
      <c r="J977" s="115">
        <f>SUM(J975:J976)*1.2</f>
        <v>3.7807199999999996</v>
      </c>
      <c r="K977" s="199"/>
    </row>
    <row r="978" spans="3:11" hidden="1" x14ac:dyDescent="0.2">
      <c r="C978" s="135" t="s">
        <v>389</v>
      </c>
      <c r="D978" s="212"/>
      <c r="E978" s="134" t="s">
        <v>216</v>
      </c>
      <c r="F978" s="114"/>
      <c r="G978" s="115"/>
      <c r="H978" s="115"/>
      <c r="I978" s="115"/>
      <c r="J978" s="123">
        <f>SUM(J973:J977)</f>
        <v>25.831319999999998</v>
      </c>
      <c r="K978" s="199"/>
    </row>
    <row r="979" spans="3:11" hidden="1" x14ac:dyDescent="0.2">
      <c r="C979" s="135"/>
      <c r="D979" s="212"/>
      <c r="E979" s="261"/>
      <c r="F979" s="114"/>
      <c r="G979" s="115"/>
      <c r="H979" s="115"/>
      <c r="I979" s="115"/>
      <c r="J979" s="115"/>
      <c r="K979" s="199"/>
    </row>
    <row r="980" spans="3:11" hidden="1" x14ac:dyDescent="0.2">
      <c r="C980" s="135"/>
      <c r="D980" s="212"/>
      <c r="E980" s="284"/>
      <c r="F980" s="203"/>
      <c r="G980" s="204"/>
      <c r="H980" s="204"/>
      <c r="I980" s="204"/>
      <c r="J980" s="205"/>
      <c r="K980" s="199"/>
    </row>
    <row r="981" spans="3:11" hidden="1" x14ac:dyDescent="0.2">
      <c r="C981" s="227"/>
      <c r="D981" s="228"/>
      <c r="E981" s="261"/>
      <c r="F981" s="114"/>
      <c r="G981" s="115"/>
      <c r="H981" s="115"/>
      <c r="I981" s="115"/>
      <c r="J981" s="115"/>
      <c r="K981" s="199"/>
    </row>
    <row r="982" spans="3:11" hidden="1" x14ac:dyDescent="0.2">
      <c r="C982" s="135"/>
      <c r="D982" s="212"/>
      <c r="E982" s="261"/>
      <c r="F982" s="114"/>
      <c r="G982" s="115"/>
      <c r="H982" s="115"/>
      <c r="I982" s="115"/>
      <c r="J982" s="115"/>
      <c r="K982" s="199"/>
    </row>
    <row r="983" spans="3:11" hidden="1" x14ac:dyDescent="0.2">
      <c r="C983" s="135"/>
      <c r="D983" s="212"/>
      <c r="E983" s="261"/>
      <c r="F983" s="114"/>
      <c r="G983" s="115"/>
      <c r="H983" s="115"/>
      <c r="I983" s="115"/>
      <c r="J983" s="115"/>
      <c r="K983" s="199"/>
    </row>
    <row r="984" spans="3:11" hidden="1" x14ac:dyDescent="0.2">
      <c r="C984" s="135"/>
      <c r="D984" s="212"/>
      <c r="E984" s="261"/>
      <c r="F984" s="114"/>
      <c r="G984" s="115"/>
      <c r="H984" s="97"/>
      <c r="I984" s="115"/>
      <c r="J984" s="115"/>
      <c r="K984" s="199"/>
    </row>
    <row r="985" spans="3:11" hidden="1" x14ac:dyDescent="0.2">
      <c r="C985" s="135"/>
      <c r="D985" s="212"/>
      <c r="E985" s="261"/>
      <c r="F985" s="114"/>
      <c r="G985" s="115"/>
      <c r="I985" s="115"/>
      <c r="J985" s="115"/>
      <c r="K985" s="199"/>
    </row>
    <row r="986" spans="3:11" hidden="1" x14ac:dyDescent="0.2">
      <c r="C986" s="135"/>
      <c r="D986" s="212"/>
      <c r="E986" s="261"/>
      <c r="F986" s="114"/>
      <c r="G986" s="115"/>
      <c r="H986" s="115"/>
      <c r="I986" s="115"/>
      <c r="J986" s="115"/>
      <c r="K986" s="199"/>
    </row>
    <row r="987" spans="3:11" hidden="1" x14ac:dyDescent="0.2">
      <c r="C987" s="135"/>
      <c r="D987" s="212"/>
      <c r="E987" s="134"/>
      <c r="F987" s="114"/>
      <c r="G987" s="115"/>
      <c r="H987" s="115"/>
      <c r="I987" s="115"/>
      <c r="J987" s="123"/>
      <c r="K987" s="199"/>
    </row>
    <row r="988" spans="3:11" hidden="1" x14ac:dyDescent="0.2">
      <c r="C988" s="135"/>
      <c r="D988" s="212"/>
      <c r="E988" s="261"/>
      <c r="F988" s="114"/>
      <c r="G988" s="115"/>
      <c r="H988" s="115"/>
      <c r="I988" s="115"/>
      <c r="J988" s="115"/>
      <c r="K988" s="199"/>
    </row>
    <row r="989" spans="3:11" hidden="1" x14ac:dyDescent="0.2">
      <c r="C989" s="135"/>
      <c r="D989" s="212"/>
      <c r="E989" s="284"/>
      <c r="F989" s="203"/>
      <c r="G989" s="204"/>
      <c r="H989" s="204"/>
      <c r="I989" s="204"/>
      <c r="J989" s="205"/>
      <c r="K989" s="199"/>
    </row>
    <row r="990" spans="3:11" hidden="1" x14ac:dyDescent="0.2">
      <c r="C990" s="227"/>
      <c r="D990" s="228"/>
      <c r="E990" s="261"/>
      <c r="F990" s="114"/>
      <c r="G990" s="115"/>
      <c r="H990" s="115"/>
      <c r="I990" s="115"/>
      <c r="J990" s="115"/>
      <c r="K990" s="199"/>
    </row>
    <row r="991" spans="3:11" hidden="1" x14ac:dyDescent="0.2">
      <c r="C991" s="135"/>
      <c r="D991" s="212"/>
      <c r="E991" s="261"/>
      <c r="F991" s="114"/>
      <c r="G991" s="115"/>
      <c r="H991" s="115"/>
      <c r="I991" s="115"/>
      <c r="J991" s="115"/>
      <c r="K991" s="87"/>
    </row>
    <row r="992" spans="3:11" hidden="1" x14ac:dyDescent="0.2">
      <c r="C992" s="135"/>
      <c r="D992" s="212"/>
      <c r="E992" s="261"/>
      <c r="F992" s="114"/>
      <c r="G992" s="115"/>
      <c r="H992" s="97"/>
      <c r="I992" s="115"/>
      <c r="J992" s="115"/>
      <c r="K992" s="87"/>
    </row>
    <row r="993" spans="3:11" hidden="1" x14ac:dyDescent="0.2">
      <c r="C993" s="135"/>
      <c r="D993" s="212"/>
      <c r="E993" s="261"/>
      <c r="F993" s="114"/>
      <c r="G993" s="115"/>
      <c r="I993" s="115"/>
      <c r="J993" s="115"/>
      <c r="K993" s="199"/>
    </row>
    <row r="994" spans="3:11" hidden="1" x14ac:dyDescent="0.2">
      <c r="C994" s="135"/>
      <c r="D994" s="212"/>
      <c r="E994" s="261"/>
      <c r="F994" s="114"/>
      <c r="G994" s="115"/>
      <c r="H994" s="115"/>
      <c r="I994" s="115"/>
      <c r="J994" s="115"/>
      <c r="K994" s="199"/>
    </row>
    <row r="995" spans="3:11" hidden="1" x14ac:dyDescent="0.2">
      <c r="C995" s="135"/>
      <c r="D995" s="212"/>
      <c r="E995" s="134"/>
      <c r="F995" s="114"/>
      <c r="G995" s="115"/>
      <c r="H995" s="115"/>
      <c r="I995" s="115"/>
      <c r="J995" s="123"/>
      <c r="K995" s="199"/>
    </row>
    <row r="996" spans="3:11" hidden="1" x14ac:dyDescent="0.2">
      <c r="C996" s="135"/>
      <c r="D996" s="212"/>
      <c r="E996" s="261"/>
      <c r="F996" s="114"/>
      <c r="G996" s="115"/>
      <c r="H996" s="115"/>
      <c r="I996" s="115"/>
      <c r="J996" s="115"/>
      <c r="K996" s="199"/>
    </row>
    <row r="997" spans="3:11" ht="13.5" hidden="1" thickBot="1" x14ac:dyDescent="0.25">
      <c r="C997" s="135"/>
      <c r="D997" s="193"/>
      <c r="E997" s="103" t="s">
        <v>50</v>
      </c>
      <c r="F997" s="181"/>
      <c r="G997" s="165"/>
      <c r="H997" s="165"/>
      <c r="I997" s="165"/>
      <c r="J997" s="289">
        <f>J999</f>
        <v>202.4</v>
      </c>
      <c r="K997" s="199"/>
    </row>
    <row r="998" spans="3:11" ht="13.5" hidden="1" thickBot="1" x14ac:dyDescent="0.25">
      <c r="C998" s="102">
        <v>130</v>
      </c>
      <c r="D998" s="283"/>
      <c r="E998" s="108"/>
      <c r="F998" s="138"/>
      <c r="G998" s="139"/>
      <c r="H998" s="139"/>
      <c r="I998" s="139"/>
      <c r="J998" s="224"/>
      <c r="K998" s="199"/>
    </row>
    <row r="999" spans="3:11" hidden="1" x14ac:dyDescent="0.2">
      <c r="C999" s="145"/>
      <c r="D999" s="193"/>
      <c r="E999" s="299" t="s">
        <v>147</v>
      </c>
      <c r="F999" s="300" t="s">
        <v>79</v>
      </c>
      <c r="G999" s="301">
        <v>23</v>
      </c>
      <c r="H999" s="301">
        <v>8.8000000000000007</v>
      </c>
      <c r="I999" s="301"/>
      <c r="J999" s="302">
        <f>G999*H999</f>
        <v>202.4</v>
      </c>
      <c r="K999" s="199"/>
    </row>
    <row r="1000" spans="3:11" hidden="1" x14ac:dyDescent="0.2">
      <c r="C1000" s="364" t="s">
        <v>11</v>
      </c>
      <c r="D1000" s="291"/>
      <c r="E1000" s="285"/>
      <c r="F1000" s="209"/>
      <c r="G1000" s="171"/>
      <c r="H1000" s="171"/>
      <c r="I1000" s="171"/>
      <c r="J1000" s="210"/>
      <c r="K1000" s="199"/>
    </row>
    <row r="1001" spans="3:11" hidden="1" x14ac:dyDescent="0.2">
      <c r="C1001" s="286"/>
      <c r="D1001" s="214"/>
      <c r="E1001" s="285"/>
      <c r="F1001" s="209"/>
      <c r="G1001" s="171"/>
      <c r="H1001" s="171"/>
      <c r="I1001" s="171"/>
      <c r="J1001" s="210"/>
      <c r="K1001" s="199"/>
    </row>
    <row r="1002" spans="3:11" hidden="1" x14ac:dyDescent="0.2">
      <c r="E1002" s="365" t="s">
        <v>61</v>
      </c>
      <c r="F1002" s="307"/>
      <c r="G1002" s="308"/>
      <c r="H1002" s="308"/>
      <c r="I1002" s="308"/>
      <c r="J1002" s="308">
        <f>J1004+J1016+J1024+J1034</f>
        <v>4716</v>
      </c>
      <c r="K1002" s="199"/>
    </row>
    <row r="1003" spans="3:11" hidden="1" x14ac:dyDescent="0.2">
      <c r="C1003" s="366">
        <v>140</v>
      </c>
      <c r="D1003" s="367"/>
      <c r="E1003" s="108"/>
      <c r="F1003" s="223"/>
      <c r="G1003" s="224"/>
      <c r="H1003" s="224"/>
      <c r="I1003" s="224"/>
      <c r="J1003" s="224"/>
      <c r="K1003" s="199"/>
    </row>
    <row r="1004" spans="3:11" hidden="1" x14ac:dyDescent="0.2">
      <c r="C1004" s="107"/>
      <c r="D1004" s="197"/>
      <c r="E1004" s="284" t="s">
        <v>368</v>
      </c>
      <c r="F1004" s="203" t="s">
        <v>79</v>
      </c>
      <c r="G1004" s="204">
        <v>240</v>
      </c>
      <c r="H1004" s="204">
        <f>J1014</f>
        <v>13.773400000000001</v>
      </c>
      <c r="I1004" s="204"/>
      <c r="J1004" s="205">
        <v>3304.8</v>
      </c>
      <c r="K1004" s="199"/>
    </row>
    <row r="1005" spans="3:11" hidden="1" x14ac:dyDescent="0.2">
      <c r="C1005" s="227" t="s">
        <v>349</v>
      </c>
      <c r="D1005" s="228"/>
      <c r="E1005" s="261" t="s">
        <v>83</v>
      </c>
      <c r="F1005" s="114" t="s">
        <v>89</v>
      </c>
      <c r="G1005" s="115">
        <v>20</v>
      </c>
      <c r="H1005" s="115">
        <v>0.3</v>
      </c>
      <c r="I1005" s="115"/>
      <c r="J1005" s="115">
        <f t="shared" ref="J1005:J1010" si="10">G1005*H1005</f>
        <v>6</v>
      </c>
      <c r="K1005" s="199"/>
    </row>
    <row r="1006" spans="3:11" hidden="1" x14ac:dyDescent="0.2">
      <c r="C1006" s="135" t="s">
        <v>350</v>
      </c>
      <c r="D1006" s="212"/>
      <c r="E1006" s="261" t="s">
        <v>114</v>
      </c>
      <c r="F1006" s="114" t="s">
        <v>90</v>
      </c>
      <c r="G1006" s="115">
        <v>0.05</v>
      </c>
      <c r="H1006" s="115">
        <v>25</v>
      </c>
      <c r="I1006" s="115"/>
      <c r="J1006" s="115">
        <f t="shared" si="10"/>
        <v>1.25</v>
      </c>
      <c r="K1006" s="199"/>
    </row>
    <row r="1007" spans="3:11" hidden="1" x14ac:dyDescent="0.2">
      <c r="C1007" s="135" t="s">
        <v>351</v>
      </c>
      <c r="D1007" s="212"/>
      <c r="E1007" s="261" t="s">
        <v>115</v>
      </c>
      <c r="F1007" s="114" t="s">
        <v>90</v>
      </c>
      <c r="G1007" s="115">
        <v>0.04</v>
      </c>
      <c r="H1007" s="115">
        <v>29</v>
      </c>
      <c r="I1007" s="115"/>
      <c r="J1007" s="115">
        <f t="shared" si="10"/>
        <v>1.1599999999999999</v>
      </c>
      <c r="K1007" s="199"/>
    </row>
    <row r="1008" spans="3:11" hidden="1" x14ac:dyDescent="0.2">
      <c r="C1008" s="135" t="s">
        <v>352</v>
      </c>
      <c r="D1008" s="212"/>
      <c r="E1008" s="261" t="s">
        <v>96</v>
      </c>
      <c r="F1008" s="114" t="s">
        <v>90</v>
      </c>
      <c r="G1008" s="115">
        <v>0.05</v>
      </c>
      <c r="H1008" s="115">
        <v>29</v>
      </c>
      <c r="I1008" s="115"/>
      <c r="J1008" s="115">
        <f t="shared" si="10"/>
        <v>1.4500000000000002</v>
      </c>
      <c r="K1008" s="199"/>
    </row>
    <row r="1009" spans="3:11" hidden="1" x14ac:dyDescent="0.2">
      <c r="C1009" s="135" t="s">
        <v>353</v>
      </c>
      <c r="D1009" s="212"/>
      <c r="E1009" s="261" t="s">
        <v>5</v>
      </c>
      <c r="F1009" s="114" t="s">
        <v>89</v>
      </c>
      <c r="G1009" s="115">
        <v>0.2</v>
      </c>
      <c r="H1009" s="115">
        <v>3.2</v>
      </c>
      <c r="I1009" s="115"/>
      <c r="J1009" s="115">
        <f t="shared" si="10"/>
        <v>0.64000000000000012</v>
      </c>
      <c r="K1009" s="199"/>
    </row>
    <row r="1010" spans="3:11" hidden="1" x14ac:dyDescent="0.2">
      <c r="C1010" s="135" t="s">
        <v>354</v>
      </c>
      <c r="D1010" s="212"/>
      <c r="E1010" s="261" t="s">
        <v>84</v>
      </c>
      <c r="F1010" s="114" t="s">
        <v>91</v>
      </c>
      <c r="G1010" s="115">
        <v>0.1</v>
      </c>
      <c r="H1010" s="115">
        <v>6.73</v>
      </c>
      <c r="I1010" s="115"/>
      <c r="J1010" s="115">
        <f t="shared" si="10"/>
        <v>0.67300000000000004</v>
      </c>
      <c r="K1010" s="199"/>
    </row>
    <row r="1011" spans="3:11" hidden="1" x14ac:dyDescent="0.2">
      <c r="C1011" s="135" t="s">
        <v>355</v>
      </c>
      <c r="D1011" s="212"/>
      <c r="E1011" s="261" t="s">
        <v>85</v>
      </c>
      <c r="F1011" s="114" t="s">
        <v>91</v>
      </c>
      <c r="G1011" s="115">
        <v>0.3</v>
      </c>
      <c r="H1011" s="97"/>
      <c r="I1011" s="115">
        <v>2.4</v>
      </c>
      <c r="J1011" s="115">
        <f>G1011*I1011</f>
        <v>0.72</v>
      </c>
      <c r="K1011" s="199"/>
    </row>
    <row r="1012" spans="3:11" hidden="1" x14ac:dyDescent="0.2">
      <c r="C1012" s="135" t="s">
        <v>356</v>
      </c>
      <c r="D1012" s="212"/>
      <c r="E1012" s="261" t="s">
        <v>86</v>
      </c>
      <c r="F1012" s="114" t="s">
        <v>91</v>
      </c>
      <c r="G1012" s="115">
        <v>0.3</v>
      </c>
      <c r="I1012" s="115">
        <v>1.54</v>
      </c>
      <c r="J1012" s="115">
        <f>G1012*I1012</f>
        <v>0.46199999999999997</v>
      </c>
      <c r="K1012" s="199"/>
    </row>
    <row r="1013" spans="3:11" hidden="1" x14ac:dyDescent="0.2">
      <c r="C1013" s="135" t="s">
        <v>390</v>
      </c>
      <c r="D1013" s="212"/>
      <c r="E1013" s="261" t="s">
        <v>88</v>
      </c>
      <c r="F1013" s="114" t="s">
        <v>92</v>
      </c>
      <c r="G1013" s="115">
        <v>120</v>
      </c>
      <c r="H1013" s="115"/>
      <c r="I1013" s="115"/>
      <c r="J1013" s="115">
        <f>SUM(J1011:J1012)*1.2</f>
        <v>1.4183999999999999</v>
      </c>
      <c r="K1013" s="199"/>
    </row>
    <row r="1014" spans="3:11" hidden="1" x14ac:dyDescent="0.2">
      <c r="C1014" s="135" t="s">
        <v>391</v>
      </c>
      <c r="D1014" s="212"/>
      <c r="E1014" s="134" t="s">
        <v>217</v>
      </c>
      <c r="F1014" s="114"/>
      <c r="G1014" s="115"/>
      <c r="H1014" s="115"/>
      <c r="I1014" s="115"/>
      <c r="J1014" s="123">
        <f>SUM(J1005:J1013)</f>
        <v>13.773400000000001</v>
      </c>
      <c r="K1014" s="199"/>
    </row>
    <row r="1015" spans="3:11" hidden="1" x14ac:dyDescent="0.2">
      <c r="C1015" s="135"/>
      <c r="D1015" s="212"/>
      <c r="E1015" s="261"/>
      <c r="F1015" s="114"/>
      <c r="G1015" s="115"/>
      <c r="H1015" s="115"/>
      <c r="I1015" s="115"/>
      <c r="J1015" s="115"/>
      <c r="K1015" s="199"/>
    </row>
    <row r="1016" spans="3:11" hidden="1" x14ac:dyDescent="0.2">
      <c r="C1016" s="135"/>
      <c r="D1016" s="212"/>
      <c r="E1016" s="284" t="s">
        <v>6</v>
      </c>
      <c r="F1016" s="203" t="s">
        <v>79</v>
      </c>
      <c r="G1016" s="204">
        <v>240</v>
      </c>
      <c r="H1016" s="204">
        <f>J1022</f>
        <v>5.8784000000000001</v>
      </c>
      <c r="I1016" s="204"/>
      <c r="J1016" s="205">
        <v>1411.2</v>
      </c>
      <c r="K1016" s="199"/>
    </row>
    <row r="1017" spans="3:11" hidden="1" x14ac:dyDescent="0.2">
      <c r="C1017" s="227" t="s">
        <v>357</v>
      </c>
      <c r="D1017" s="228"/>
      <c r="E1017" s="261" t="s">
        <v>83</v>
      </c>
      <c r="F1017" s="114" t="s">
        <v>89</v>
      </c>
      <c r="G1017" s="115">
        <v>5.9</v>
      </c>
      <c r="H1017" s="115">
        <v>0.3</v>
      </c>
      <c r="I1017" s="115"/>
      <c r="J1017" s="115">
        <f>G1017*H1017</f>
        <v>1.77</v>
      </c>
      <c r="K1017" s="199"/>
    </row>
    <row r="1018" spans="3:11" hidden="1" x14ac:dyDescent="0.2">
      <c r="C1018" s="135" t="s">
        <v>358</v>
      </c>
      <c r="D1018" s="212"/>
      <c r="E1018" s="261" t="s">
        <v>125</v>
      </c>
      <c r="F1018" s="114" t="s">
        <v>90</v>
      </c>
      <c r="G1018" s="115">
        <v>3.6999999999999998E-2</v>
      </c>
      <c r="H1018" s="115">
        <v>25</v>
      </c>
      <c r="I1018" s="115"/>
      <c r="J1018" s="115">
        <f>G1018*H1018</f>
        <v>0.92499999999999993</v>
      </c>
      <c r="K1018" s="199"/>
    </row>
    <row r="1019" spans="3:11" hidden="1" x14ac:dyDescent="0.2">
      <c r="C1019" s="135" t="s">
        <v>359</v>
      </c>
      <c r="D1019" s="212"/>
      <c r="E1019" s="261" t="s">
        <v>85</v>
      </c>
      <c r="F1019" s="114" t="s">
        <v>91</v>
      </c>
      <c r="G1019" s="115">
        <v>0.25</v>
      </c>
      <c r="H1019" s="97"/>
      <c r="I1019" s="115">
        <v>2.4</v>
      </c>
      <c r="J1019" s="115">
        <f>G1019*I1019</f>
        <v>0.6</v>
      </c>
      <c r="K1019" s="199"/>
    </row>
    <row r="1020" spans="3:11" hidden="1" x14ac:dyDescent="0.2">
      <c r="C1020" s="135" t="s">
        <v>360</v>
      </c>
      <c r="D1020" s="212"/>
      <c r="E1020" s="261" t="s">
        <v>86</v>
      </c>
      <c r="F1020" s="114" t="s">
        <v>91</v>
      </c>
      <c r="G1020" s="115">
        <v>0.55000000000000004</v>
      </c>
      <c r="I1020" s="115">
        <v>1.54</v>
      </c>
      <c r="J1020" s="115">
        <f>G1020*I1020</f>
        <v>0.84700000000000009</v>
      </c>
      <c r="K1020" s="199"/>
    </row>
    <row r="1021" spans="3:11" hidden="1" x14ac:dyDescent="0.2">
      <c r="C1021" s="135" t="s">
        <v>361</v>
      </c>
      <c r="D1021" s="212"/>
      <c r="E1021" s="261" t="s">
        <v>88</v>
      </c>
      <c r="F1021" s="114" t="s">
        <v>92</v>
      </c>
      <c r="G1021" s="115">
        <v>120</v>
      </c>
      <c r="H1021" s="115"/>
      <c r="I1021" s="115"/>
      <c r="J1021" s="115">
        <f>SUM(J1019:J1020)*1.2</f>
        <v>1.7363999999999999</v>
      </c>
      <c r="K1021" s="199"/>
    </row>
    <row r="1022" spans="3:11" hidden="1" x14ac:dyDescent="0.2">
      <c r="C1022" s="135" t="s">
        <v>362</v>
      </c>
      <c r="D1022" s="212"/>
      <c r="E1022" s="134" t="s">
        <v>218</v>
      </c>
      <c r="F1022" s="114"/>
      <c r="G1022" s="115"/>
      <c r="H1022" s="115"/>
      <c r="I1022" s="115"/>
      <c r="J1022" s="123">
        <f>SUM(J1017:J1021)</f>
        <v>5.8784000000000001</v>
      </c>
      <c r="K1022" s="87"/>
    </row>
    <row r="1023" spans="3:11" hidden="1" x14ac:dyDescent="0.2">
      <c r="C1023" s="135"/>
      <c r="D1023" s="212"/>
      <c r="E1023" s="261"/>
      <c r="F1023" s="114"/>
      <c r="G1023" s="115"/>
      <c r="H1023" s="115"/>
      <c r="I1023" s="115"/>
      <c r="J1023" s="115"/>
      <c r="K1023" s="87"/>
    </row>
    <row r="1024" spans="3:11" hidden="1" x14ac:dyDescent="0.2">
      <c r="C1024" s="135"/>
      <c r="D1024" s="212"/>
      <c r="E1024" s="284"/>
      <c r="F1024" s="203"/>
      <c r="G1024" s="204"/>
      <c r="H1024" s="204"/>
      <c r="I1024" s="204"/>
      <c r="J1024" s="205"/>
      <c r="K1024" s="87"/>
    </row>
    <row r="1025" spans="3:11" hidden="1" x14ac:dyDescent="0.2">
      <c r="C1025" s="227"/>
      <c r="D1025" s="228"/>
      <c r="E1025" s="261"/>
      <c r="F1025" s="114"/>
      <c r="G1025" s="115"/>
      <c r="H1025" s="115"/>
      <c r="I1025" s="115"/>
      <c r="J1025" s="115"/>
      <c r="K1025" s="199"/>
    </row>
    <row r="1026" spans="3:11" hidden="1" x14ac:dyDescent="0.2">
      <c r="C1026" s="135"/>
      <c r="D1026" s="212"/>
      <c r="E1026" s="261"/>
      <c r="F1026" s="114"/>
      <c r="G1026" s="115"/>
      <c r="H1026" s="115"/>
      <c r="I1026" s="115"/>
      <c r="J1026" s="115"/>
      <c r="K1026" s="199"/>
    </row>
    <row r="1027" spans="3:11" hidden="1" x14ac:dyDescent="0.2">
      <c r="C1027" s="135"/>
      <c r="D1027" s="212"/>
      <c r="E1027" s="261"/>
      <c r="F1027" s="114"/>
      <c r="G1027" s="115"/>
      <c r="H1027" s="115"/>
      <c r="I1027" s="115"/>
      <c r="J1027" s="115"/>
      <c r="K1027" s="199"/>
    </row>
    <row r="1028" spans="3:11" hidden="1" x14ac:dyDescent="0.2">
      <c r="C1028" s="135"/>
      <c r="D1028" s="212"/>
      <c r="E1028" s="261"/>
      <c r="F1028" s="114"/>
      <c r="G1028" s="115"/>
      <c r="H1028" s="115"/>
      <c r="I1028" s="115"/>
      <c r="J1028" s="115"/>
      <c r="K1028" s="199"/>
    </row>
    <row r="1029" spans="3:11" hidden="1" x14ac:dyDescent="0.2">
      <c r="C1029" s="135"/>
      <c r="D1029" s="212"/>
      <c r="E1029" s="261"/>
      <c r="F1029" s="114"/>
      <c r="G1029" s="115"/>
      <c r="H1029" s="97"/>
      <c r="I1029" s="115"/>
      <c r="J1029" s="115"/>
      <c r="K1029" s="199"/>
    </row>
    <row r="1030" spans="3:11" hidden="1" x14ac:dyDescent="0.2">
      <c r="C1030" s="135"/>
      <c r="D1030" s="212"/>
      <c r="E1030" s="261"/>
      <c r="F1030" s="114"/>
      <c r="G1030" s="115"/>
      <c r="I1030" s="115"/>
      <c r="J1030" s="115"/>
      <c r="K1030" s="199"/>
    </row>
    <row r="1031" spans="3:11" hidden="1" x14ac:dyDescent="0.2">
      <c r="C1031" s="135"/>
      <c r="D1031" s="212"/>
      <c r="E1031" s="261"/>
      <c r="F1031" s="114"/>
      <c r="G1031" s="115"/>
      <c r="H1031" s="115"/>
      <c r="I1031" s="115"/>
      <c r="J1031" s="115"/>
      <c r="K1031" s="199"/>
    </row>
    <row r="1032" spans="3:11" hidden="1" x14ac:dyDescent="0.2">
      <c r="C1032" s="135"/>
      <c r="D1032" s="212"/>
      <c r="E1032" s="134"/>
      <c r="F1032" s="114"/>
      <c r="G1032" s="115"/>
      <c r="H1032" s="115"/>
      <c r="I1032" s="115"/>
      <c r="J1032" s="123"/>
      <c r="K1032" s="199"/>
    </row>
    <row r="1033" spans="3:11" ht="10.5" hidden="1" customHeight="1" x14ac:dyDescent="0.2">
      <c r="C1033" s="135"/>
      <c r="D1033" s="212"/>
      <c r="E1033" s="134"/>
      <c r="F1033" s="114"/>
      <c r="G1033" s="115"/>
      <c r="H1033" s="115"/>
      <c r="I1033" s="115"/>
      <c r="J1033" s="123"/>
      <c r="K1033" s="87"/>
    </row>
    <row r="1034" spans="3:11" hidden="1" x14ac:dyDescent="0.2">
      <c r="C1034" s="135"/>
      <c r="D1034" s="212"/>
      <c r="E1034" s="284"/>
      <c r="F1034" s="203"/>
      <c r="G1034" s="204"/>
      <c r="H1034" s="204"/>
      <c r="I1034" s="204"/>
      <c r="J1034" s="205"/>
      <c r="K1034" s="199"/>
    </row>
    <row r="1035" spans="3:11" hidden="1" x14ac:dyDescent="0.2">
      <c r="C1035" s="368"/>
      <c r="D1035" s="369"/>
      <c r="E1035" s="134"/>
      <c r="F1035" s="114"/>
      <c r="G1035" s="115"/>
      <c r="H1035" s="115"/>
      <c r="I1035" s="115"/>
      <c r="J1035" s="123"/>
      <c r="K1035" s="199"/>
    </row>
    <row r="1036" spans="3:11" hidden="1" x14ac:dyDescent="0.2">
      <c r="C1036" s="135"/>
      <c r="D1036" s="212"/>
      <c r="E1036" s="112"/>
      <c r="F1036" s="114"/>
      <c r="G1036" s="115"/>
      <c r="H1036" s="115"/>
      <c r="I1036" s="115"/>
      <c r="J1036" s="115"/>
      <c r="K1036" s="199"/>
    </row>
    <row r="1037" spans="3:11" hidden="1" x14ac:dyDescent="0.2">
      <c r="C1037" s="135"/>
      <c r="D1037" s="212"/>
      <c r="E1037" s="112"/>
      <c r="F1037" s="114"/>
      <c r="G1037" s="115"/>
      <c r="H1037" s="115"/>
      <c r="I1037" s="115"/>
      <c r="J1037" s="115"/>
      <c r="K1037" s="199"/>
    </row>
    <row r="1038" spans="3:11" hidden="1" x14ac:dyDescent="0.2">
      <c r="C1038" s="135"/>
      <c r="D1038" s="212"/>
      <c r="E1038" s="370"/>
      <c r="F1038" s="370"/>
      <c r="G1038" s="371"/>
      <c r="H1038" s="371"/>
      <c r="I1038" s="371"/>
      <c r="J1038" s="372">
        <f>SUM(J1040:J1046)</f>
        <v>0</v>
      </c>
      <c r="K1038" s="199"/>
    </row>
    <row r="1039" spans="3:11" hidden="1" x14ac:dyDescent="0.2">
      <c r="C1039" s="370"/>
      <c r="D1039" s="370"/>
      <c r="E1039" s="373"/>
      <c r="F1039" s="373"/>
      <c r="G1039" s="374"/>
      <c r="H1039" s="374"/>
      <c r="I1039" s="374"/>
      <c r="J1039" s="375"/>
      <c r="K1039" s="199"/>
    </row>
    <row r="1040" spans="3:11" hidden="1" x14ac:dyDescent="0.2">
      <c r="C1040" s="373"/>
      <c r="D1040" s="373"/>
      <c r="E1040" s="376"/>
      <c r="F1040" s="376"/>
      <c r="G1040" s="377"/>
      <c r="H1040" s="377"/>
      <c r="I1040" s="377"/>
      <c r="J1040" s="377"/>
      <c r="K1040" s="199"/>
    </row>
    <row r="1041" spans="3:11" hidden="1" x14ac:dyDescent="0.2">
      <c r="C1041" s="376"/>
      <c r="D1041" s="376"/>
      <c r="E1041" s="373"/>
      <c r="F1041" s="373"/>
      <c r="G1041" s="378"/>
      <c r="H1041" s="378"/>
      <c r="I1041" s="378"/>
      <c r="J1041" s="378"/>
      <c r="K1041" s="199"/>
    </row>
    <row r="1042" spans="3:11" hidden="1" x14ac:dyDescent="0.2">
      <c r="C1042" s="373"/>
      <c r="D1042" s="373"/>
      <c r="E1042" s="376"/>
      <c r="F1042" s="376"/>
      <c r="G1042" s="377"/>
      <c r="H1042" s="377"/>
      <c r="I1042" s="377"/>
      <c r="J1042" s="377"/>
      <c r="K1042" s="199"/>
    </row>
    <row r="1043" spans="3:11" hidden="1" x14ac:dyDescent="0.2">
      <c r="C1043" s="376"/>
      <c r="D1043" s="376"/>
      <c r="E1043" s="213"/>
      <c r="F1043" s="114"/>
      <c r="G1043" s="115"/>
      <c r="H1043" s="115"/>
      <c r="I1043" s="115"/>
      <c r="J1043" s="123"/>
      <c r="K1043" s="199"/>
    </row>
    <row r="1044" spans="3:11" ht="3" hidden="1" customHeight="1" thickBot="1" x14ac:dyDescent="0.25">
      <c r="C1044" s="96"/>
      <c r="D1044" s="96"/>
      <c r="E1044" s="97"/>
      <c r="F1044" s="114"/>
      <c r="G1044" s="115"/>
      <c r="H1044" s="115"/>
      <c r="I1044" s="115"/>
      <c r="J1044" s="115"/>
      <c r="K1044" s="199"/>
    </row>
    <row r="1045" spans="3:11" hidden="1" x14ac:dyDescent="0.2">
      <c r="C1045" s="96"/>
      <c r="D1045" s="208"/>
      <c r="E1045" s="130"/>
      <c r="F1045" s="118"/>
      <c r="G1045" s="119"/>
      <c r="H1045" s="119"/>
      <c r="I1045" s="379"/>
      <c r="J1045" s="120"/>
      <c r="K1045" s="199"/>
    </row>
    <row r="1046" spans="3:11" hidden="1" x14ac:dyDescent="0.2">
      <c r="C1046" s="380"/>
      <c r="D1046" s="381"/>
      <c r="E1046" s="261"/>
      <c r="F1046" s="97"/>
      <c r="G1046" s="97"/>
      <c r="H1046" s="97"/>
      <c r="I1046" s="97"/>
      <c r="J1046" s="132"/>
      <c r="K1046" s="199"/>
    </row>
    <row r="1047" spans="3:11" hidden="1" x14ac:dyDescent="0.2">
      <c r="C1047" s="131"/>
      <c r="D1047" s="83"/>
      <c r="E1047" s="84"/>
      <c r="F1047" s="101"/>
      <c r="G1047" s="101"/>
      <c r="H1047" s="101"/>
      <c r="I1047" s="101"/>
      <c r="J1047" s="382"/>
      <c r="K1047" s="199"/>
    </row>
    <row r="1048" spans="3:11" ht="13.5" hidden="1" thickBot="1" x14ac:dyDescent="0.25">
      <c r="C1048" s="312"/>
      <c r="E1048" s="103"/>
      <c r="F1048" s="383"/>
      <c r="G1048" s="165"/>
      <c r="H1048" s="165"/>
      <c r="I1048" s="165"/>
      <c r="J1048" s="289"/>
      <c r="K1048" s="199"/>
    </row>
    <row r="1049" spans="3:11" ht="13.5" hidden="1" thickBot="1" x14ac:dyDescent="0.25">
      <c r="C1049" s="102"/>
      <c r="D1049" s="283"/>
      <c r="E1049" s="93"/>
      <c r="F1049" s="259"/>
      <c r="G1049" s="259"/>
      <c r="H1049" s="259"/>
      <c r="I1049" s="259"/>
      <c r="J1049" s="260"/>
      <c r="K1049" s="199"/>
    </row>
    <row r="1050" spans="3:11" hidden="1" x14ac:dyDescent="0.2">
      <c r="C1050" s="384"/>
      <c r="E1050" s="84"/>
      <c r="F1050" s="101"/>
      <c r="G1050" s="101"/>
      <c r="H1050" s="101"/>
      <c r="I1050" s="101"/>
      <c r="J1050" s="382"/>
      <c r="K1050" s="199"/>
    </row>
    <row r="1051" spans="3:11" ht="13.5" hidden="1" thickBot="1" x14ac:dyDescent="0.25">
      <c r="C1051" s="312"/>
      <c r="E1051" s="385"/>
      <c r="F1051" s="386"/>
      <c r="G1051" s="386"/>
      <c r="H1051" s="386"/>
      <c r="I1051" s="386"/>
      <c r="J1051" s="387"/>
      <c r="K1051" s="199"/>
    </row>
    <row r="1052" spans="3:11" ht="13.5" hidden="1" thickBot="1" x14ac:dyDescent="0.25">
      <c r="C1052" s="102"/>
      <c r="D1052" s="283"/>
      <c r="E1052" s="93"/>
      <c r="F1052" s="259"/>
      <c r="G1052" s="259"/>
      <c r="H1052" s="259"/>
      <c r="I1052" s="259"/>
      <c r="J1052" s="260"/>
      <c r="K1052" s="199"/>
    </row>
    <row r="1053" spans="3:11" hidden="1" x14ac:dyDescent="0.2">
      <c r="C1053" s="384"/>
      <c r="D1053" s="92"/>
      <c r="E1053" s="284"/>
      <c r="F1053" s="203"/>
      <c r="G1053" s="204"/>
      <c r="H1053" s="204"/>
      <c r="I1053" s="204"/>
      <c r="J1053" s="205"/>
      <c r="K1053" s="199"/>
    </row>
    <row r="1054" spans="3:11" hidden="1" x14ac:dyDescent="0.2">
      <c r="C1054" s="227"/>
      <c r="D1054" s="228"/>
      <c r="E1054" s="261"/>
      <c r="F1054" s="114"/>
      <c r="G1054" s="115"/>
      <c r="H1054" s="115"/>
      <c r="I1054" s="115"/>
      <c r="J1054" s="115"/>
      <c r="K1054" s="199"/>
    </row>
    <row r="1055" spans="3:11" hidden="1" x14ac:dyDescent="0.2">
      <c r="C1055" s="135"/>
      <c r="D1055" s="212"/>
      <c r="E1055" s="261"/>
      <c r="F1055" s="114"/>
      <c r="G1055" s="115"/>
      <c r="H1055" s="115"/>
      <c r="I1055" s="115"/>
      <c r="J1055" s="115"/>
      <c r="K1055" s="199"/>
    </row>
    <row r="1056" spans="3:11" hidden="1" x14ac:dyDescent="0.2">
      <c r="C1056" s="135"/>
      <c r="D1056" s="212"/>
      <c r="E1056" s="261"/>
      <c r="F1056" s="114"/>
      <c r="G1056" s="115"/>
      <c r="H1056" s="115"/>
      <c r="I1056" s="115"/>
      <c r="J1056" s="115"/>
      <c r="K1056" s="199"/>
    </row>
    <row r="1057" spans="3:11" hidden="1" x14ac:dyDescent="0.2">
      <c r="C1057" s="135"/>
      <c r="D1057" s="212"/>
      <c r="E1057" s="261"/>
      <c r="F1057" s="114"/>
      <c r="G1057" s="115"/>
      <c r="H1057" s="115"/>
      <c r="I1057" s="115"/>
      <c r="J1057" s="115"/>
      <c r="K1057" s="199"/>
    </row>
    <row r="1058" spans="3:11" hidden="1" x14ac:dyDescent="0.2">
      <c r="C1058" s="135"/>
      <c r="D1058" s="212"/>
      <c r="E1058" s="261"/>
      <c r="F1058" s="114"/>
      <c r="G1058" s="115"/>
      <c r="H1058" s="115"/>
      <c r="I1058" s="115"/>
      <c r="J1058" s="115"/>
      <c r="K1058" s="199"/>
    </row>
    <row r="1059" spans="3:11" hidden="1" x14ac:dyDescent="0.2">
      <c r="C1059" s="135"/>
      <c r="D1059" s="212"/>
      <c r="E1059" s="261"/>
      <c r="F1059" s="114"/>
      <c r="G1059" s="115"/>
      <c r="H1059" s="115"/>
      <c r="I1059" s="115"/>
      <c r="J1059" s="115"/>
      <c r="K1059" s="199"/>
    </row>
    <row r="1060" spans="3:11" hidden="1" x14ac:dyDescent="0.2">
      <c r="C1060" s="135"/>
      <c r="D1060" s="212"/>
      <c r="E1060" s="261"/>
      <c r="F1060" s="114"/>
      <c r="G1060" s="115"/>
      <c r="H1060" s="97"/>
      <c r="I1060" s="115"/>
      <c r="J1060" s="115"/>
      <c r="K1060" s="199"/>
    </row>
    <row r="1061" spans="3:11" hidden="1" x14ac:dyDescent="0.2">
      <c r="C1061" s="135"/>
      <c r="D1061" s="212"/>
      <c r="E1061" s="261"/>
      <c r="F1061" s="114"/>
      <c r="G1061" s="115"/>
      <c r="I1061" s="115"/>
      <c r="J1061" s="115"/>
      <c r="K1061" s="199"/>
    </row>
    <row r="1062" spans="3:11" hidden="1" x14ac:dyDescent="0.2">
      <c r="C1062" s="135"/>
      <c r="D1062" s="212"/>
      <c r="E1062" s="261"/>
      <c r="F1062" s="114"/>
      <c r="G1062" s="115"/>
      <c r="H1062" s="115"/>
      <c r="I1062" s="115"/>
      <c r="J1062" s="115"/>
      <c r="K1062" s="199"/>
    </row>
    <row r="1063" spans="3:11" hidden="1" x14ac:dyDescent="0.2">
      <c r="C1063" s="135"/>
      <c r="D1063" s="212"/>
      <c r="E1063" s="261"/>
      <c r="F1063" s="114"/>
      <c r="G1063" s="115"/>
      <c r="H1063" s="115"/>
      <c r="I1063" s="115"/>
      <c r="J1063" s="115"/>
      <c r="K1063" s="199"/>
    </row>
    <row r="1064" spans="3:11" hidden="1" x14ac:dyDescent="0.2">
      <c r="C1064" s="135"/>
      <c r="D1064" s="212"/>
      <c r="E1064" s="134"/>
      <c r="F1064" s="114"/>
      <c r="G1064" s="115"/>
      <c r="H1064" s="115"/>
      <c r="I1064" s="115"/>
      <c r="J1064" s="123"/>
      <c r="K1064" s="199"/>
    </row>
    <row r="1065" spans="3:11" hidden="1" x14ac:dyDescent="0.2">
      <c r="C1065" s="135"/>
      <c r="D1065" s="212"/>
      <c r="E1065" s="261"/>
      <c r="F1065" s="114"/>
      <c r="G1065" s="115"/>
      <c r="H1065" s="115"/>
      <c r="I1065" s="115"/>
      <c r="J1065" s="115"/>
      <c r="K1065" s="199"/>
    </row>
    <row r="1066" spans="3:11" hidden="1" x14ac:dyDescent="0.2">
      <c r="C1066" s="135"/>
      <c r="D1066" s="212"/>
      <c r="E1066" s="284"/>
      <c r="F1066" s="203"/>
      <c r="G1066" s="204"/>
      <c r="H1066" s="204"/>
      <c r="I1066" s="204"/>
      <c r="J1066" s="205"/>
      <c r="K1066" s="199"/>
    </row>
    <row r="1067" spans="3:11" hidden="1" x14ac:dyDescent="0.2">
      <c r="C1067" s="227"/>
      <c r="D1067" s="228"/>
      <c r="E1067" s="261"/>
      <c r="F1067" s="114"/>
      <c r="G1067" s="115"/>
      <c r="H1067" s="115"/>
      <c r="I1067" s="115"/>
      <c r="J1067" s="115"/>
      <c r="K1067" s="199"/>
    </row>
    <row r="1068" spans="3:11" hidden="1" x14ac:dyDescent="0.2">
      <c r="C1068" s="135"/>
      <c r="D1068" s="212"/>
      <c r="E1068" s="261"/>
      <c r="F1068" s="114"/>
      <c r="G1068" s="115"/>
      <c r="H1068" s="115"/>
      <c r="I1068" s="115"/>
      <c r="J1068" s="115"/>
      <c r="K1068" s="199"/>
    </row>
    <row r="1069" spans="3:11" hidden="1" x14ac:dyDescent="0.2">
      <c r="C1069" s="135"/>
      <c r="D1069" s="212"/>
      <c r="E1069" s="261"/>
      <c r="F1069" s="114"/>
      <c r="G1069" s="115"/>
      <c r="H1069" s="115"/>
      <c r="I1069" s="115"/>
      <c r="J1069" s="115"/>
      <c r="K1069" s="199"/>
    </row>
    <row r="1070" spans="3:11" hidden="1" x14ac:dyDescent="0.2">
      <c r="C1070" s="135"/>
      <c r="D1070" s="212"/>
      <c r="E1070" s="261"/>
      <c r="F1070" s="114"/>
      <c r="G1070" s="115"/>
      <c r="H1070" s="115"/>
      <c r="I1070" s="115"/>
      <c r="J1070" s="115"/>
      <c r="K1070" s="199"/>
    </row>
    <row r="1071" spans="3:11" hidden="1" x14ac:dyDescent="0.2">
      <c r="C1071" s="135"/>
      <c r="D1071" s="212"/>
      <c r="E1071" s="261"/>
      <c r="F1071" s="114"/>
      <c r="G1071" s="115"/>
      <c r="H1071" s="115"/>
      <c r="I1071" s="115"/>
      <c r="J1071" s="115"/>
      <c r="K1071" s="199"/>
    </row>
    <row r="1072" spans="3:11" hidden="1" x14ac:dyDescent="0.2">
      <c r="C1072" s="135"/>
      <c r="D1072" s="212"/>
      <c r="E1072" s="261"/>
      <c r="F1072" s="114"/>
      <c r="G1072" s="115"/>
      <c r="H1072" s="115"/>
      <c r="I1072" s="115"/>
      <c r="J1072" s="115"/>
      <c r="K1072" s="199"/>
    </row>
    <row r="1073" spans="3:11" hidden="1" x14ac:dyDescent="0.2">
      <c r="C1073" s="135"/>
      <c r="D1073" s="212"/>
      <c r="E1073" s="261"/>
      <c r="F1073" s="114"/>
      <c r="G1073" s="115"/>
      <c r="H1073" s="115"/>
      <c r="I1073" s="115"/>
      <c r="J1073" s="115"/>
      <c r="K1073" s="199"/>
    </row>
    <row r="1074" spans="3:11" hidden="1" x14ac:dyDescent="0.2">
      <c r="C1074" s="135"/>
      <c r="D1074" s="212"/>
      <c r="E1074" s="261"/>
      <c r="F1074" s="114"/>
      <c r="G1074" s="115"/>
      <c r="H1074" s="97"/>
      <c r="I1074" s="115"/>
      <c r="J1074" s="115"/>
      <c r="K1074" s="199"/>
    </row>
    <row r="1075" spans="3:11" hidden="1" x14ac:dyDescent="0.2">
      <c r="C1075" s="135"/>
      <c r="D1075" s="212"/>
      <c r="E1075" s="261"/>
      <c r="F1075" s="114"/>
      <c r="G1075" s="115"/>
      <c r="I1075" s="115"/>
      <c r="J1075" s="115"/>
      <c r="K1075" s="199"/>
    </row>
    <row r="1076" spans="3:11" hidden="1" x14ac:dyDescent="0.2">
      <c r="C1076" s="135"/>
      <c r="D1076" s="212"/>
      <c r="E1076" s="261"/>
      <c r="F1076" s="114"/>
      <c r="G1076" s="115"/>
      <c r="H1076" s="115"/>
      <c r="I1076" s="115"/>
      <c r="J1076" s="115"/>
      <c r="K1076" s="199"/>
    </row>
    <row r="1077" spans="3:11" hidden="1" x14ac:dyDescent="0.2">
      <c r="C1077" s="135"/>
      <c r="D1077" s="212"/>
      <c r="E1077" s="261"/>
      <c r="F1077" s="114"/>
      <c r="G1077" s="115"/>
      <c r="H1077" s="115"/>
      <c r="I1077" s="115"/>
      <c r="J1077" s="115"/>
      <c r="K1077" s="199"/>
    </row>
    <row r="1078" spans="3:11" hidden="1" x14ac:dyDescent="0.2">
      <c r="C1078" s="135"/>
      <c r="D1078" s="212"/>
      <c r="E1078" s="134"/>
      <c r="F1078" s="114"/>
      <c r="G1078" s="115"/>
      <c r="H1078" s="115"/>
      <c r="I1078" s="115"/>
      <c r="J1078" s="123"/>
      <c r="K1078" s="199"/>
    </row>
    <row r="1079" spans="3:11" hidden="1" x14ac:dyDescent="0.2">
      <c r="C1079" s="135"/>
      <c r="D1079" s="212"/>
      <c r="E1079" s="261"/>
      <c r="F1079" s="114"/>
      <c r="G1079" s="115"/>
      <c r="H1079" s="115"/>
      <c r="I1079" s="115"/>
      <c r="J1079" s="115"/>
      <c r="K1079" s="199"/>
    </row>
    <row r="1080" spans="3:11" hidden="1" x14ac:dyDescent="0.2">
      <c r="C1080" s="135"/>
      <c r="D1080" s="212"/>
      <c r="E1080" s="284"/>
      <c r="F1080" s="203"/>
      <c r="G1080" s="204"/>
      <c r="H1080" s="204"/>
      <c r="I1080" s="204"/>
      <c r="J1080" s="205"/>
      <c r="K1080" s="199"/>
    </row>
    <row r="1081" spans="3:11" hidden="1" x14ac:dyDescent="0.2">
      <c r="C1081" s="227"/>
      <c r="D1081" s="228"/>
      <c r="E1081" s="261"/>
      <c r="F1081" s="114"/>
      <c r="G1081" s="115"/>
      <c r="H1081" s="115"/>
      <c r="I1081" s="115"/>
      <c r="J1081" s="115"/>
      <c r="K1081" s="199"/>
    </row>
    <row r="1082" spans="3:11" hidden="1" x14ac:dyDescent="0.2">
      <c r="C1082" s="135"/>
      <c r="D1082" s="212"/>
      <c r="E1082" s="261"/>
      <c r="F1082" s="114"/>
      <c r="G1082" s="115"/>
      <c r="H1082" s="115"/>
      <c r="I1082" s="115"/>
      <c r="J1082" s="115"/>
      <c r="K1082" s="199"/>
    </row>
    <row r="1083" spans="3:11" hidden="1" x14ac:dyDescent="0.2">
      <c r="C1083" s="135"/>
      <c r="D1083" s="212"/>
      <c r="E1083" s="261"/>
      <c r="F1083" s="114"/>
      <c r="G1083" s="115"/>
      <c r="H1083" s="115"/>
      <c r="I1083" s="115"/>
      <c r="J1083" s="115"/>
      <c r="K1083" s="199"/>
    </row>
    <row r="1084" spans="3:11" hidden="1" x14ac:dyDescent="0.2">
      <c r="C1084" s="135"/>
      <c r="D1084" s="212"/>
      <c r="E1084" s="261"/>
      <c r="F1084" s="114"/>
      <c r="G1084" s="115"/>
      <c r="H1084" s="115"/>
      <c r="I1084" s="115"/>
      <c r="J1084" s="115"/>
      <c r="K1084" s="199"/>
    </row>
    <row r="1085" spans="3:11" hidden="1" x14ac:dyDescent="0.2">
      <c r="C1085" s="135"/>
      <c r="D1085" s="212"/>
      <c r="E1085" s="261"/>
      <c r="F1085" s="114"/>
      <c r="G1085" s="115"/>
      <c r="H1085" s="115"/>
      <c r="I1085" s="115"/>
      <c r="J1085" s="115"/>
      <c r="K1085" s="199"/>
    </row>
    <row r="1086" spans="3:11" ht="11.25" hidden="1" customHeight="1" x14ac:dyDescent="0.2">
      <c r="C1086" s="135"/>
      <c r="D1086" s="212"/>
      <c r="E1086" s="261"/>
      <c r="F1086" s="114"/>
      <c r="G1086" s="115"/>
      <c r="H1086" s="115"/>
      <c r="I1086" s="115"/>
      <c r="J1086" s="115"/>
      <c r="K1086" s="199"/>
    </row>
    <row r="1087" spans="3:11" hidden="1" x14ac:dyDescent="0.2">
      <c r="C1087" s="135"/>
      <c r="D1087" s="212"/>
      <c r="E1087" s="261"/>
      <c r="F1087" s="114"/>
      <c r="G1087" s="115"/>
      <c r="H1087" s="115"/>
      <c r="I1087" s="115"/>
      <c r="J1087" s="115"/>
      <c r="K1087" s="199"/>
    </row>
    <row r="1088" spans="3:11" hidden="1" x14ac:dyDescent="0.2">
      <c r="C1088" s="135"/>
      <c r="D1088" s="212"/>
      <c r="E1088" s="261"/>
      <c r="F1088" s="114"/>
      <c r="G1088" s="115"/>
      <c r="H1088" s="97"/>
      <c r="I1088" s="115"/>
      <c r="J1088" s="115"/>
      <c r="K1088" s="199"/>
    </row>
    <row r="1089" spans="3:11" hidden="1" x14ac:dyDescent="0.2">
      <c r="C1089" s="135"/>
      <c r="D1089" s="212"/>
      <c r="E1089" s="261"/>
      <c r="F1089" s="114"/>
      <c r="G1089" s="115"/>
      <c r="I1089" s="115"/>
      <c r="J1089" s="115"/>
      <c r="K1089" s="199"/>
    </row>
    <row r="1090" spans="3:11" hidden="1" x14ac:dyDescent="0.2">
      <c r="C1090" s="135"/>
      <c r="D1090" s="212"/>
      <c r="E1090" s="261"/>
      <c r="F1090" s="114"/>
      <c r="G1090" s="115"/>
      <c r="H1090" s="115"/>
      <c r="I1090" s="115"/>
      <c r="J1090" s="115"/>
      <c r="K1090" s="199"/>
    </row>
    <row r="1091" spans="3:11" hidden="1" x14ac:dyDescent="0.2">
      <c r="C1091" s="135"/>
      <c r="D1091" s="212"/>
      <c r="E1091" s="261"/>
      <c r="F1091" s="114"/>
      <c r="G1091" s="115"/>
      <c r="H1091" s="115"/>
      <c r="I1091" s="115"/>
      <c r="J1091" s="115"/>
      <c r="K1091" s="199"/>
    </row>
    <row r="1092" spans="3:11" hidden="1" x14ac:dyDescent="0.2">
      <c r="C1092" s="135"/>
      <c r="D1092" s="212"/>
      <c r="E1092" s="134"/>
      <c r="F1092" s="114"/>
      <c r="G1092" s="115"/>
      <c r="H1092" s="115"/>
      <c r="I1092" s="115"/>
      <c r="J1092" s="123"/>
      <c r="K1092" s="199"/>
    </row>
    <row r="1093" spans="3:11" hidden="1" x14ac:dyDescent="0.2">
      <c r="C1093" s="135"/>
      <c r="D1093" s="212"/>
      <c r="E1093" s="130"/>
      <c r="F1093" s="118"/>
      <c r="G1093" s="119"/>
      <c r="H1093" s="119"/>
      <c r="I1093" s="119"/>
      <c r="J1093" s="120"/>
      <c r="K1093" s="199"/>
    </row>
    <row r="1094" spans="3:11" hidden="1" x14ac:dyDescent="0.2">
      <c r="C1094" s="388"/>
      <c r="D1094" s="389"/>
      <c r="E1094" s="130"/>
      <c r="F1094" s="118"/>
      <c r="G1094" s="119"/>
      <c r="H1094" s="119"/>
      <c r="I1094" s="119"/>
      <c r="J1094" s="119"/>
      <c r="K1094" s="199"/>
    </row>
    <row r="1095" spans="3:11" hidden="1" x14ac:dyDescent="0.2">
      <c r="C1095" s="388"/>
      <c r="D1095" s="389"/>
      <c r="E1095" s="261"/>
      <c r="F1095" s="114"/>
      <c r="G1095" s="115"/>
      <c r="H1095" s="115"/>
      <c r="I1095" s="115"/>
      <c r="J1095" s="115"/>
      <c r="K1095" s="199"/>
    </row>
    <row r="1096" spans="3:11" hidden="1" x14ac:dyDescent="0.2">
      <c r="C1096" s="135"/>
      <c r="D1096" s="212"/>
      <c r="E1096" s="284"/>
      <c r="F1096" s="203"/>
      <c r="G1096" s="204"/>
      <c r="H1096" s="204"/>
      <c r="I1096" s="204"/>
      <c r="J1096" s="205"/>
      <c r="K1096" s="199"/>
    </row>
    <row r="1097" spans="3:11" hidden="1" x14ac:dyDescent="0.2">
      <c r="C1097" s="227"/>
      <c r="D1097" s="228"/>
      <c r="E1097" s="261"/>
      <c r="F1097" s="114"/>
      <c r="G1097" s="115"/>
      <c r="H1097" s="115"/>
      <c r="I1097" s="115"/>
      <c r="J1097" s="115"/>
      <c r="K1097" s="199"/>
    </row>
    <row r="1098" spans="3:11" hidden="1" x14ac:dyDescent="0.2">
      <c r="C1098" s="135"/>
      <c r="D1098" s="212"/>
      <c r="E1098" s="261"/>
      <c r="F1098" s="114"/>
      <c r="G1098" s="115"/>
      <c r="H1098" s="115"/>
      <c r="I1098" s="115"/>
      <c r="J1098" s="115"/>
      <c r="K1098" s="199"/>
    </row>
    <row r="1099" spans="3:11" hidden="1" x14ac:dyDescent="0.2">
      <c r="C1099" s="135"/>
      <c r="D1099" s="212"/>
      <c r="E1099" s="261"/>
      <c r="F1099" s="114"/>
      <c r="G1099" s="115"/>
      <c r="H1099" s="115"/>
      <c r="I1099" s="115"/>
      <c r="J1099" s="115"/>
      <c r="K1099" s="199"/>
    </row>
    <row r="1100" spans="3:11" hidden="1" x14ac:dyDescent="0.2">
      <c r="C1100" s="135"/>
      <c r="D1100" s="212"/>
      <c r="E1100" s="261"/>
      <c r="F1100" s="114"/>
      <c r="G1100" s="115"/>
      <c r="H1100" s="115"/>
      <c r="I1100" s="115"/>
      <c r="J1100" s="115"/>
      <c r="K1100" s="199"/>
    </row>
    <row r="1101" spans="3:11" hidden="1" x14ac:dyDescent="0.2">
      <c r="C1101" s="135"/>
      <c r="D1101" s="212"/>
      <c r="E1101" s="261"/>
      <c r="F1101" s="114"/>
      <c r="G1101" s="115"/>
      <c r="H1101" s="115"/>
      <c r="I1101" s="115"/>
      <c r="J1101" s="115"/>
      <c r="K1101" s="199"/>
    </row>
    <row r="1102" spans="3:11" hidden="1" x14ac:dyDescent="0.2">
      <c r="C1102" s="135"/>
      <c r="D1102" s="212"/>
      <c r="E1102" s="261"/>
      <c r="F1102" s="114"/>
      <c r="G1102" s="115"/>
      <c r="H1102" s="115"/>
      <c r="I1102" s="115"/>
      <c r="J1102" s="115"/>
      <c r="K1102" s="87"/>
    </row>
    <row r="1103" spans="3:11" hidden="1" x14ac:dyDescent="0.2">
      <c r="C1103" s="135"/>
      <c r="D1103" s="212"/>
      <c r="E1103" s="261"/>
      <c r="F1103" s="114"/>
      <c r="G1103" s="115"/>
      <c r="H1103" s="115"/>
      <c r="I1103" s="115"/>
      <c r="J1103" s="115"/>
      <c r="K1103" s="87"/>
    </row>
    <row r="1104" spans="3:11" hidden="1" x14ac:dyDescent="0.2">
      <c r="C1104" s="135"/>
      <c r="D1104" s="212"/>
      <c r="E1104" s="261"/>
      <c r="F1104" s="114"/>
      <c r="G1104" s="115"/>
      <c r="H1104" s="97"/>
      <c r="I1104" s="115"/>
      <c r="J1104" s="115"/>
      <c r="K1104" s="199"/>
    </row>
    <row r="1105" spans="3:11" hidden="1" x14ac:dyDescent="0.2">
      <c r="C1105" s="135"/>
      <c r="D1105" s="212"/>
      <c r="E1105" s="261"/>
      <c r="F1105" s="114"/>
      <c r="G1105" s="115"/>
      <c r="I1105" s="115"/>
      <c r="J1105" s="115"/>
      <c r="K1105" s="199"/>
    </row>
    <row r="1106" spans="3:11" hidden="1" x14ac:dyDescent="0.2">
      <c r="C1106" s="135"/>
      <c r="D1106" s="212"/>
      <c r="E1106" s="261"/>
      <c r="F1106" s="114"/>
      <c r="G1106" s="115"/>
      <c r="H1106" s="115"/>
      <c r="I1106" s="115"/>
      <c r="J1106" s="115"/>
      <c r="K1106" s="199"/>
    </row>
    <row r="1107" spans="3:11" hidden="1" x14ac:dyDescent="0.2">
      <c r="C1107" s="135"/>
      <c r="D1107" s="212"/>
      <c r="E1107" s="261"/>
      <c r="F1107" s="114"/>
      <c r="G1107" s="115"/>
      <c r="H1107" s="115"/>
      <c r="I1107" s="115"/>
      <c r="J1107" s="115"/>
      <c r="K1107" s="199"/>
    </row>
    <row r="1108" spans="3:11" hidden="1" x14ac:dyDescent="0.2">
      <c r="C1108" s="135"/>
      <c r="D1108" s="212"/>
      <c r="E1108" s="134"/>
      <c r="F1108" s="114"/>
      <c r="G1108" s="119"/>
      <c r="H1108" s="115"/>
      <c r="I1108" s="115"/>
      <c r="J1108" s="123"/>
      <c r="K1108" s="199"/>
    </row>
    <row r="1109" spans="3:11" hidden="1" x14ac:dyDescent="0.2">
      <c r="C1109" s="135"/>
      <c r="D1109" s="212"/>
      <c r="E1109" s="261"/>
      <c r="F1109" s="114"/>
      <c r="G1109" s="115"/>
      <c r="H1109" s="115"/>
      <c r="I1109" s="115"/>
      <c r="J1109" s="115"/>
      <c r="K1109" s="199"/>
    </row>
    <row r="1110" spans="3:11" hidden="1" x14ac:dyDescent="0.2">
      <c r="C1110" s="135"/>
      <c r="D1110" s="212"/>
      <c r="E1110" s="284"/>
      <c r="F1110" s="203"/>
      <c r="G1110" s="204"/>
      <c r="H1110" s="204"/>
      <c r="I1110" s="204"/>
      <c r="J1110" s="204"/>
      <c r="K1110" s="199"/>
    </row>
    <row r="1111" spans="3:11" hidden="1" x14ac:dyDescent="0.2">
      <c r="C1111" s="227"/>
      <c r="D1111" s="228"/>
      <c r="E1111" s="130"/>
      <c r="F1111" s="118"/>
      <c r="G1111" s="119"/>
      <c r="H1111" s="390"/>
      <c r="I1111" s="119"/>
      <c r="J1111" s="120"/>
      <c r="K1111" s="199"/>
    </row>
    <row r="1112" spans="3:11" hidden="1" x14ac:dyDescent="0.2">
      <c r="C1112" s="225"/>
      <c r="D1112" s="226"/>
      <c r="E1112" s="261"/>
      <c r="F1112" s="114"/>
      <c r="G1112" s="115"/>
      <c r="H1112" s="115"/>
      <c r="I1112" s="115"/>
      <c r="J1112" s="115"/>
      <c r="K1112" s="199"/>
    </row>
    <row r="1113" spans="3:11" hidden="1" x14ac:dyDescent="0.2">
      <c r="C1113" s="135"/>
      <c r="D1113" s="212"/>
      <c r="E1113" s="261"/>
      <c r="F1113" s="114"/>
      <c r="G1113" s="115"/>
      <c r="H1113" s="115"/>
      <c r="I1113" s="115"/>
      <c r="J1113" s="115"/>
      <c r="K1113" s="199"/>
    </row>
    <row r="1114" spans="3:11" hidden="1" x14ac:dyDescent="0.2">
      <c r="C1114" s="135"/>
      <c r="D1114" s="212"/>
      <c r="E1114" s="261"/>
      <c r="F1114" s="114"/>
      <c r="G1114" s="115"/>
      <c r="H1114" s="115"/>
      <c r="I1114" s="115"/>
      <c r="J1114" s="115"/>
      <c r="K1114" s="199"/>
    </row>
    <row r="1115" spans="3:11" hidden="1" x14ac:dyDescent="0.2">
      <c r="C1115" s="135"/>
      <c r="D1115" s="212"/>
      <c r="E1115" s="261"/>
      <c r="F1115" s="114"/>
      <c r="G1115" s="115"/>
      <c r="H1115" s="115"/>
      <c r="I1115" s="115"/>
      <c r="J1115" s="115"/>
      <c r="K1115" s="199"/>
    </row>
    <row r="1116" spans="3:11" hidden="1" x14ac:dyDescent="0.2">
      <c r="C1116" s="135"/>
      <c r="D1116" s="212"/>
      <c r="E1116" s="261"/>
      <c r="F1116" s="114"/>
      <c r="G1116" s="115"/>
      <c r="H1116" s="115"/>
      <c r="I1116" s="115"/>
      <c r="J1116" s="115"/>
      <c r="K1116" s="199"/>
    </row>
    <row r="1117" spans="3:11" hidden="1" x14ac:dyDescent="0.2">
      <c r="C1117" s="135"/>
      <c r="D1117" s="212"/>
      <c r="E1117" s="261"/>
      <c r="F1117" s="114"/>
      <c r="G1117" s="115"/>
      <c r="H1117" s="115"/>
      <c r="I1117" s="115"/>
      <c r="J1117" s="115"/>
      <c r="K1117" s="199"/>
    </row>
    <row r="1118" spans="3:11" hidden="1" x14ac:dyDescent="0.2">
      <c r="C1118" s="135"/>
      <c r="D1118" s="212"/>
      <c r="E1118" s="261"/>
      <c r="F1118" s="114"/>
      <c r="G1118" s="115"/>
      <c r="H1118" s="115"/>
      <c r="I1118" s="115"/>
      <c r="J1118" s="115"/>
      <c r="K1118" s="199"/>
    </row>
    <row r="1119" spans="3:11" hidden="1" x14ac:dyDescent="0.2">
      <c r="C1119" s="135"/>
      <c r="D1119" s="212"/>
      <c r="E1119" s="261"/>
      <c r="F1119" s="114"/>
      <c r="G1119" s="115"/>
      <c r="H1119" s="115"/>
      <c r="I1119" s="115"/>
      <c r="J1119" s="115"/>
      <c r="K1119" s="199"/>
    </row>
    <row r="1120" spans="3:11" hidden="1" x14ac:dyDescent="0.2">
      <c r="C1120" s="135"/>
      <c r="D1120" s="212"/>
      <c r="E1120" s="261"/>
      <c r="F1120" s="114"/>
      <c r="G1120" s="115"/>
      <c r="H1120" s="115"/>
      <c r="I1120" s="115"/>
      <c r="J1120" s="115"/>
      <c r="K1120" s="199"/>
    </row>
    <row r="1121" spans="3:11" hidden="1" x14ac:dyDescent="0.2">
      <c r="C1121" s="135"/>
      <c r="D1121" s="212"/>
      <c r="E1121" s="261"/>
      <c r="F1121" s="114"/>
      <c r="G1121" s="115"/>
      <c r="H1121" s="97"/>
      <c r="I1121" s="115"/>
      <c r="J1121" s="115"/>
      <c r="K1121" s="199"/>
    </row>
    <row r="1122" spans="3:11" hidden="1" x14ac:dyDescent="0.2">
      <c r="C1122" s="135"/>
      <c r="D1122" s="212"/>
      <c r="E1122" s="261"/>
      <c r="F1122" s="114"/>
      <c r="G1122" s="115"/>
      <c r="I1122" s="115"/>
      <c r="J1122" s="115"/>
      <c r="K1122" s="199"/>
    </row>
    <row r="1123" spans="3:11" hidden="1" x14ac:dyDescent="0.2">
      <c r="C1123" s="135"/>
      <c r="D1123" s="212"/>
      <c r="E1123" s="261"/>
      <c r="F1123" s="114"/>
      <c r="G1123" s="115"/>
      <c r="H1123" s="115"/>
      <c r="I1123" s="115"/>
      <c r="J1123" s="115"/>
      <c r="K1123" s="199"/>
    </row>
    <row r="1124" spans="3:11" hidden="1" x14ac:dyDescent="0.2">
      <c r="C1124" s="135"/>
      <c r="D1124" s="212"/>
      <c r="E1124" s="134"/>
      <c r="F1124" s="114"/>
      <c r="G1124" s="115"/>
      <c r="H1124" s="115"/>
      <c r="I1124" s="115"/>
      <c r="J1124" s="123"/>
      <c r="K1124" s="199"/>
    </row>
    <row r="1125" spans="3:11" hidden="1" x14ac:dyDescent="0.2">
      <c r="C1125" s="135"/>
      <c r="D1125" s="212"/>
      <c r="E1125" s="261"/>
      <c r="F1125" s="114"/>
      <c r="G1125" s="115"/>
      <c r="H1125" s="115"/>
      <c r="I1125" s="115"/>
      <c r="J1125" s="115"/>
      <c r="K1125" s="199"/>
    </row>
    <row r="1126" spans="3:11" hidden="1" x14ac:dyDescent="0.2">
      <c r="C1126" s="135"/>
      <c r="D1126" s="212"/>
      <c r="E1126" s="134"/>
      <c r="F1126" s="114"/>
      <c r="G1126" s="115"/>
      <c r="H1126" s="115"/>
      <c r="I1126" s="115"/>
      <c r="J1126" s="115"/>
      <c r="K1126" s="199"/>
    </row>
    <row r="1127" spans="3:11" hidden="1" x14ac:dyDescent="0.2">
      <c r="C1127" s="133"/>
      <c r="D1127" s="222"/>
      <c r="E1127" s="284"/>
      <c r="F1127" s="203"/>
      <c r="G1127" s="204"/>
      <c r="H1127" s="204"/>
      <c r="I1127" s="204"/>
      <c r="J1127" s="204">
        <f>G1127*H1127</f>
        <v>0</v>
      </c>
      <c r="K1127" s="199"/>
    </row>
    <row r="1128" spans="3:11" hidden="1" x14ac:dyDescent="0.2">
      <c r="C1128" s="368"/>
      <c r="D1128" s="369"/>
      <c r="E1128" s="261"/>
      <c r="F1128" s="114"/>
      <c r="G1128" s="115"/>
      <c r="H1128" s="115"/>
      <c r="I1128" s="115"/>
      <c r="J1128" s="115"/>
      <c r="K1128" s="199"/>
    </row>
    <row r="1129" spans="3:11" ht="13.5" hidden="1" thickBot="1" x14ac:dyDescent="0.25">
      <c r="C1129" s="135"/>
      <c r="D1129" s="193"/>
      <c r="E1129" s="103"/>
      <c r="F1129" s="287"/>
      <c r="G1129" s="288"/>
      <c r="H1129" s="288"/>
      <c r="I1129" s="288"/>
      <c r="J1129" s="289"/>
      <c r="K1129" s="199"/>
    </row>
    <row r="1130" spans="3:11" ht="13.5" hidden="1" thickBot="1" x14ac:dyDescent="0.25">
      <c r="C1130" s="102"/>
      <c r="D1130" s="283"/>
      <c r="E1130" s="108"/>
      <c r="F1130" s="223"/>
      <c r="G1130" s="224"/>
      <c r="H1130" s="224"/>
      <c r="I1130" s="224"/>
      <c r="J1130" s="224"/>
      <c r="K1130" s="199"/>
    </row>
    <row r="1131" spans="3:11" hidden="1" x14ac:dyDescent="0.2">
      <c r="C1131" s="107"/>
      <c r="D1131" s="197"/>
      <c r="E1131" s="284"/>
      <c r="F1131" s="203"/>
      <c r="G1131" s="204"/>
      <c r="H1131" s="204"/>
      <c r="I1131" s="204"/>
      <c r="J1131" s="205">
        <f>G1131*H1131</f>
        <v>0</v>
      </c>
      <c r="K1131" s="199"/>
    </row>
    <row r="1132" spans="3:11" hidden="1" x14ac:dyDescent="0.2">
      <c r="C1132" s="227"/>
      <c r="D1132" s="228"/>
      <c r="E1132" s="261"/>
      <c r="F1132" s="114"/>
      <c r="G1132" s="115"/>
      <c r="H1132" s="115"/>
      <c r="I1132" s="115"/>
      <c r="J1132" s="115">
        <f>G1132*H1132</f>
        <v>0</v>
      </c>
      <c r="K1132" s="199"/>
    </row>
    <row r="1133" spans="3:11" hidden="1" x14ac:dyDescent="0.2">
      <c r="C1133" s="135"/>
      <c r="D1133" s="212"/>
      <c r="E1133" s="261"/>
      <c r="F1133" s="114"/>
      <c r="G1133" s="115"/>
      <c r="I1133" s="115"/>
      <c r="J1133" s="115">
        <f>G1133*I1133</f>
        <v>0</v>
      </c>
      <c r="K1133" s="87"/>
    </row>
    <row r="1134" spans="3:11" hidden="1" x14ac:dyDescent="0.2">
      <c r="C1134" s="135"/>
      <c r="D1134" s="212"/>
      <c r="E1134" s="134"/>
      <c r="F1134" s="114"/>
      <c r="G1134" s="115"/>
      <c r="H1134" s="115"/>
      <c r="I1134" s="115"/>
      <c r="J1134" s="123">
        <f>SUM(J1132:J1133)</f>
        <v>0</v>
      </c>
      <c r="K1134" s="199"/>
    </row>
    <row r="1135" spans="3:11" hidden="1" x14ac:dyDescent="0.2">
      <c r="C1135" s="135"/>
      <c r="D1135" s="212"/>
      <c r="E1135" s="134"/>
      <c r="F1135" s="114"/>
      <c r="G1135" s="115"/>
      <c r="H1135" s="115"/>
      <c r="I1135" s="115"/>
      <c r="J1135" s="123"/>
      <c r="K1135" s="199"/>
    </row>
    <row r="1136" spans="3:11" hidden="1" x14ac:dyDescent="0.2">
      <c r="C1136" s="135"/>
      <c r="D1136" s="212"/>
      <c r="E1136" s="284"/>
      <c r="F1136" s="203"/>
      <c r="G1136" s="204"/>
      <c r="H1136" s="204"/>
      <c r="I1136" s="204"/>
      <c r="J1136" s="205">
        <f>G1136*H1136</f>
        <v>0</v>
      </c>
      <c r="K1136" s="199"/>
    </row>
    <row r="1137" spans="3:11" hidden="1" x14ac:dyDescent="0.2">
      <c r="C1137" s="359"/>
      <c r="D1137" s="360"/>
      <c r="E1137" s="134"/>
      <c r="F1137" s="114"/>
      <c r="G1137" s="115"/>
      <c r="H1137" s="115"/>
      <c r="I1137" s="115"/>
      <c r="J1137" s="123"/>
      <c r="K1137" s="199"/>
    </row>
    <row r="1138" spans="3:11" hidden="1" x14ac:dyDescent="0.2">
      <c r="C1138" s="135"/>
      <c r="D1138" s="212"/>
      <c r="E1138" s="365" t="s">
        <v>62</v>
      </c>
      <c r="F1138" s="307"/>
      <c r="G1138" s="308"/>
      <c r="H1138" s="308"/>
      <c r="I1138" s="308"/>
      <c r="J1138" s="308">
        <v>1096.8900000000001</v>
      </c>
      <c r="K1138" s="199"/>
    </row>
    <row r="1139" spans="3:11" hidden="1" x14ac:dyDescent="0.2">
      <c r="C1139" s="366">
        <v>150</v>
      </c>
      <c r="D1139" s="367"/>
      <c r="E1139" s="108"/>
      <c r="F1139" s="223"/>
      <c r="G1139" s="224"/>
      <c r="H1139" s="224"/>
      <c r="I1139" s="224"/>
      <c r="J1139" s="224"/>
      <c r="K1139" s="199"/>
    </row>
    <row r="1140" spans="3:11" hidden="1" x14ac:dyDescent="0.2">
      <c r="C1140" s="107"/>
      <c r="D1140" s="197"/>
      <c r="E1140" s="284" t="s">
        <v>336</v>
      </c>
      <c r="F1140" s="203" t="s">
        <v>79</v>
      </c>
      <c r="G1140" s="204">
        <v>165</v>
      </c>
      <c r="H1140" s="204">
        <f>J1148</f>
        <v>6.3528000000000002</v>
      </c>
      <c r="I1140" s="204"/>
      <c r="J1140" s="205">
        <v>1047.75</v>
      </c>
      <c r="K1140" s="199"/>
    </row>
    <row r="1141" spans="3:11" hidden="1" x14ac:dyDescent="0.2">
      <c r="C1141" s="227" t="s">
        <v>363</v>
      </c>
      <c r="D1141" s="228"/>
      <c r="E1141" s="261" t="s">
        <v>148</v>
      </c>
      <c r="F1141" s="114" t="s">
        <v>89</v>
      </c>
      <c r="G1141" s="115">
        <v>0.7</v>
      </c>
      <c r="H1141" s="115"/>
      <c r="I1141" s="115"/>
      <c r="J1141" s="115">
        <f>G1141*H1141</f>
        <v>0</v>
      </c>
      <c r="K1141" s="199"/>
    </row>
    <row r="1142" spans="3:11" hidden="1" x14ac:dyDescent="0.2">
      <c r="C1142" s="135" t="s">
        <v>392</v>
      </c>
      <c r="D1142" s="212"/>
      <c r="E1142" s="261" t="s">
        <v>7</v>
      </c>
      <c r="F1142" s="114" t="s">
        <v>81</v>
      </c>
      <c r="G1142" s="115">
        <v>0.85</v>
      </c>
      <c r="H1142" s="115">
        <v>0.4</v>
      </c>
      <c r="I1142" s="115"/>
      <c r="J1142" s="115">
        <f>G1142*H1142</f>
        <v>0.34</v>
      </c>
      <c r="K1142" s="199"/>
    </row>
    <row r="1143" spans="3:11" hidden="1" x14ac:dyDescent="0.2">
      <c r="C1143" s="135" t="s">
        <v>393</v>
      </c>
      <c r="D1143" s="212"/>
      <c r="E1143" s="261" t="s">
        <v>141</v>
      </c>
      <c r="F1143" s="114" t="s">
        <v>110</v>
      </c>
      <c r="G1143" s="115">
        <v>0.24</v>
      </c>
      <c r="H1143" s="115">
        <v>7.25</v>
      </c>
      <c r="I1143" s="115"/>
      <c r="J1143" s="115">
        <f>G1143*H1143</f>
        <v>1.74</v>
      </c>
      <c r="K1143" s="199"/>
    </row>
    <row r="1144" spans="3:11" hidden="1" x14ac:dyDescent="0.2">
      <c r="C1144" s="135" t="s">
        <v>394</v>
      </c>
      <c r="D1144" s="212"/>
      <c r="E1144" s="261" t="s">
        <v>15</v>
      </c>
      <c r="F1144" s="114" t="s">
        <v>110</v>
      </c>
      <c r="G1144" s="115">
        <v>0.12</v>
      </c>
      <c r="H1144" s="115">
        <v>6.2</v>
      </c>
      <c r="I1144" s="115"/>
      <c r="J1144" s="115">
        <f>G1144*H1144</f>
        <v>0.74399999999999999</v>
      </c>
      <c r="K1144" s="199"/>
    </row>
    <row r="1145" spans="3:11" hidden="1" x14ac:dyDescent="0.2">
      <c r="C1145" s="135" t="s">
        <v>395</v>
      </c>
      <c r="D1145" s="212"/>
      <c r="E1145" s="261" t="s">
        <v>134</v>
      </c>
      <c r="F1145" s="114" t="s">
        <v>91</v>
      </c>
      <c r="G1145" s="115">
        <v>0.4</v>
      </c>
      <c r="H1145" s="97"/>
      <c r="I1145" s="115">
        <v>2.25</v>
      </c>
      <c r="J1145" s="115">
        <f>G1145*I1145</f>
        <v>0.9</v>
      </c>
      <c r="K1145" s="199"/>
    </row>
    <row r="1146" spans="3:11" hidden="1" x14ac:dyDescent="0.2">
      <c r="C1146" s="135" t="s">
        <v>396</v>
      </c>
      <c r="D1146" s="212"/>
      <c r="E1146" s="261" t="s">
        <v>93</v>
      </c>
      <c r="F1146" s="114" t="s">
        <v>91</v>
      </c>
      <c r="G1146" s="115">
        <v>0.4</v>
      </c>
      <c r="I1146" s="115">
        <v>1.76</v>
      </c>
      <c r="J1146" s="115">
        <f>G1146*I1146</f>
        <v>0.70400000000000007</v>
      </c>
      <c r="K1146" s="199"/>
    </row>
    <row r="1147" spans="3:11" hidden="1" x14ac:dyDescent="0.2">
      <c r="C1147" s="135" t="s">
        <v>397</v>
      </c>
      <c r="D1147" s="212"/>
      <c r="E1147" s="261" t="s">
        <v>88</v>
      </c>
      <c r="F1147" s="114" t="s">
        <v>92</v>
      </c>
      <c r="G1147" s="115">
        <v>120</v>
      </c>
      <c r="H1147" s="115"/>
      <c r="I1147" s="115"/>
      <c r="J1147" s="115">
        <f>SUM(J1145:J1146)*1.2</f>
        <v>1.9248000000000001</v>
      </c>
      <c r="K1147" s="199"/>
    </row>
    <row r="1148" spans="3:11" hidden="1" x14ac:dyDescent="0.2">
      <c r="C1148" s="135" t="s">
        <v>398</v>
      </c>
      <c r="D1148" s="212"/>
      <c r="E1148" s="134" t="s">
        <v>219</v>
      </c>
      <c r="F1148" s="114"/>
      <c r="G1148" s="115"/>
      <c r="H1148" s="115"/>
      <c r="I1148" s="115"/>
      <c r="J1148" s="123">
        <f>SUM(J1141:J1147)</f>
        <v>6.3528000000000002</v>
      </c>
      <c r="K1148" s="199"/>
    </row>
    <row r="1149" spans="3:11" hidden="1" x14ac:dyDescent="0.2">
      <c r="C1149" s="135"/>
      <c r="D1149" s="212"/>
      <c r="E1149" s="261"/>
      <c r="F1149" s="114"/>
      <c r="G1149" s="115"/>
      <c r="H1149" s="115"/>
      <c r="I1149" s="115"/>
      <c r="J1149" s="115"/>
      <c r="K1149" s="199"/>
    </row>
    <row r="1150" spans="3:11" hidden="1" x14ac:dyDescent="0.2">
      <c r="C1150" s="135"/>
      <c r="D1150" s="212"/>
      <c r="E1150" s="284" t="s">
        <v>338</v>
      </c>
      <c r="F1150" s="203" t="s">
        <v>79</v>
      </c>
      <c r="G1150" s="204">
        <v>6</v>
      </c>
      <c r="H1150" s="204">
        <v>8.19</v>
      </c>
      <c r="I1150" s="204"/>
      <c r="J1150" s="205">
        <f>G1150*H1150</f>
        <v>49.14</v>
      </c>
      <c r="K1150" s="199"/>
    </row>
    <row r="1151" spans="3:11" hidden="1" x14ac:dyDescent="0.2">
      <c r="C1151" s="227" t="s">
        <v>364</v>
      </c>
      <c r="D1151" s="228"/>
      <c r="E1151" s="261" t="s">
        <v>339</v>
      </c>
      <c r="F1151" s="114" t="s">
        <v>110</v>
      </c>
      <c r="G1151" s="115">
        <v>0.18</v>
      </c>
      <c r="H1151" s="115">
        <v>11.8</v>
      </c>
      <c r="I1151" s="115"/>
      <c r="J1151" s="115">
        <f>G1151*H1151</f>
        <v>2.1240000000000001</v>
      </c>
      <c r="K1151" s="199"/>
    </row>
    <row r="1152" spans="3:11" hidden="1" x14ac:dyDescent="0.2">
      <c r="C1152" s="135" t="s">
        <v>399</v>
      </c>
      <c r="D1152" s="212"/>
      <c r="E1152" s="261" t="s">
        <v>340</v>
      </c>
      <c r="F1152" s="114" t="s">
        <v>110</v>
      </c>
      <c r="G1152" s="115">
        <v>0.7</v>
      </c>
      <c r="H1152" s="115">
        <v>1.6</v>
      </c>
      <c r="I1152" s="115"/>
      <c r="J1152" s="115">
        <f>G1152*H1152</f>
        <v>1.1199999999999999</v>
      </c>
      <c r="K1152" s="199"/>
    </row>
    <row r="1153" spans="3:11" hidden="1" x14ac:dyDescent="0.2">
      <c r="C1153" s="135" t="s">
        <v>400</v>
      </c>
      <c r="D1153" s="212"/>
      <c r="E1153" s="261" t="s">
        <v>7</v>
      </c>
      <c r="F1153" s="114" t="s">
        <v>81</v>
      </c>
      <c r="G1153" s="115">
        <v>0.6</v>
      </c>
      <c r="H1153" s="115">
        <v>0.2</v>
      </c>
      <c r="I1153" s="115"/>
      <c r="J1153" s="115">
        <f>G1153*H1153</f>
        <v>0.12</v>
      </c>
      <c r="K1153" s="199"/>
    </row>
    <row r="1154" spans="3:11" hidden="1" x14ac:dyDescent="0.2">
      <c r="C1154" s="135" t="s">
        <v>401</v>
      </c>
      <c r="D1154" s="212"/>
      <c r="E1154" s="261" t="s">
        <v>134</v>
      </c>
      <c r="F1154" s="114" t="s">
        <v>91</v>
      </c>
      <c r="G1154" s="115">
        <v>0.6</v>
      </c>
      <c r="H1154" s="97"/>
      <c r="I1154" s="115">
        <v>2.25</v>
      </c>
      <c r="J1154" s="115">
        <f>G1154*I1154</f>
        <v>1.3499999999999999</v>
      </c>
      <c r="K1154" s="199"/>
    </row>
    <row r="1155" spans="3:11" hidden="1" x14ac:dyDescent="0.2">
      <c r="C1155" s="135" t="s">
        <v>402</v>
      </c>
      <c r="D1155" s="212"/>
      <c r="E1155" s="261" t="s">
        <v>93</v>
      </c>
      <c r="F1155" s="114" t="s">
        <v>91</v>
      </c>
      <c r="G1155" s="115">
        <v>0.6</v>
      </c>
      <c r="I1155" s="115">
        <v>1.76</v>
      </c>
      <c r="J1155" s="115">
        <f>G1155*I1155</f>
        <v>1.056</v>
      </c>
      <c r="K1155" s="199"/>
    </row>
    <row r="1156" spans="3:11" hidden="1" x14ac:dyDescent="0.2">
      <c r="C1156" s="135" t="s">
        <v>403</v>
      </c>
      <c r="D1156" s="212"/>
      <c r="E1156" s="261" t="s">
        <v>88</v>
      </c>
      <c r="F1156" s="114" t="s">
        <v>92</v>
      </c>
      <c r="G1156" s="115">
        <v>120</v>
      </c>
      <c r="H1156" s="115"/>
      <c r="I1156" s="115"/>
      <c r="J1156" s="115">
        <v>2.42</v>
      </c>
      <c r="K1156" s="199"/>
    </row>
    <row r="1157" spans="3:11" hidden="1" x14ac:dyDescent="0.2">
      <c r="C1157" s="135" t="s">
        <v>404</v>
      </c>
      <c r="D1157" s="212"/>
      <c r="E1157" s="134" t="s">
        <v>220</v>
      </c>
      <c r="F1157" s="114"/>
      <c r="G1157" s="115"/>
      <c r="H1157" s="115"/>
      <c r="I1157" s="115"/>
      <c r="J1157" s="123">
        <f>SUM(J1151:J1156)</f>
        <v>8.19</v>
      </c>
      <c r="K1157" s="199"/>
    </row>
    <row r="1158" spans="3:11" hidden="1" x14ac:dyDescent="0.2">
      <c r="C1158" s="263"/>
      <c r="E1158" s="134"/>
      <c r="F1158" s="114"/>
      <c r="G1158" s="115"/>
      <c r="H1158" s="115"/>
      <c r="I1158" s="115"/>
      <c r="J1158" s="123"/>
      <c r="K1158" s="199"/>
    </row>
    <row r="1159" spans="3:11" ht="13.5" hidden="1" thickBot="1" x14ac:dyDescent="0.25">
      <c r="C1159" s="135"/>
      <c r="D1159" s="193"/>
      <c r="E1159" s="103" t="s">
        <v>47</v>
      </c>
      <c r="F1159" s="391"/>
      <c r="G1159" s="392"/>
      <c r="H1159" s="393"/>
      <c r="I1159" s="165"/>
      <c r="J1159" s="289">
        <v>816</v>
      </c>
      <c r="K1159" s="199"/>
    </row>
    <row r="1160" spans="3:11" ht="13.5" hidden="1" thickBot="1" x14ac:dyDescent="0.25">
      <c r="C1160" s="102">
        <v>160</v>
      </c>
      <c r="D1160" s="283"/>
      <c r="E1160" s="88"/>
      <c r="F1160" s="147"/>
      <c r="G1160" s="148"/>
      <c r="H1160" s="148"/>
      <c r="I1160" s="148"/>
      <c r="J1160" s="148"/>
      <c r="K1160" s="199"/>
    </row>
    <row r="1161" spans="3:11" hidden="1" x14ac:dyDescent="0.2">
      <c r="C1161" s="394"/>
      <c r="D1161" s="264"/>
      <c r="E1161" s="261"/>
      <c r="F1161" s="114"/>
      <c r="G1161" s="115"/>
      <c r="H1161" s="115"/>
      <c r="I1161" s="115"/>
      <c r="J1161" s="115"/>
      <c r="K1161" s="87"/>
    </row>
    <row r="1162" spans="3:11" hidden="1" x14ac:dyDescent="0.2">
      <c r="C1162" s="135" t="s">
        <v>51</v>
      </c>
      <c r="D1162" s="214"/>
      <c r="E1162" s="84"/>
      <c r="F1162" s="114"/>
      <c r="G1162" s="115"/>
      <c r="H1162" s="115"/>
      <c r="I1162" s="115"/>
      <c r="J1162" s="115"/>
      <c r="K1162" s="87"/>
    </row>
    <row r="1163" spans="3:11" hidden="1" x14ac:dyDescent="0.2">
      <c r="C1163" s="135" t="s">
        <v>52</v>
      </c>
      <c r="D1163" s="212"/>
      <c r="E1163" s="261" t="s">
        <v>33</v>
      </c>
      <c r="F1163" s="395" t="s">
        <v>81</v>
      </c>
      <c r="G1163" s="115">
        <v>2</v>
      </c>
      <c r="H1163" s="115">
        <v>8</v>
      </c>
      <c r="I1163" s="115"/>
      <c r="J1163" s="115">
        <f>G1163*H1163</f>
        <v>16</v>
      </c>
      <c r="K1163" s="87"/>
    </row>
    <row r="1164" spans="3:11" hidden="1" x14ac:dyDescent="0.2">
      <c r="C1164" s="135" t="s">
        <v>365</v>
      </c>
      <c r="D1164" s="243"/>
      <c r="E1164" s="93"/>
      <c r="F1164" s="114"/>
      <c r="G1164" s="115"/>
      <c r="H1164" s="115"/>
      <c r="I1164" s="115"/>
      <c r="J1164" s="115">
        <f>G1164*H1164</f>
        <v>0</v>
      </c>
      <c r="K1164" s="87"/>
    </row>
    <row r="1165" spans="3:11" hidden="1" x14ac:dyDescent="0.2">
      <c r="C1165" s="135"/>
      <c r="D1165" s="212"/>
      <c r="E1165" s="261" t="s">
        <v>142</v>
      </c>
      <c r="F1165" s="114" t="s">
        <v>81</v>
      </c>
      <c r="G1165" s="115"/>
      <c r="H1165" s="115"/>
      <c r="I1165" s="115"/>
      <c r="J1165" s="115">
        <f>G1165*H1165</f>
        <v>0</v>
      </c>
      <c r="K1165" s="87"/>
    </row>
    <row r="1166" spans="3:11" hidden="1" x14ac:dyDescent="0.2">
      <c r="C1166" s="135" t="s">
        <v>221</v>
      </c>
      <c r="D1166" s="212"/>
      <c r="E1166" s="261" t="s">
        <v>26</v>
      </c>
      <c r="F1166" s="114"/>
      <c r="G1166" s="115"/>
      <c r="H1166" s="115"/>
      <c r="I1166" s="115"/>
      <c r="J1166" s="115"/>
      <c r="K1166" s="87"/>
    </row>
    <row r="1167" spans="3:11" hidden="1" x14ac:dyDescent="0.2">
      <c r="C1167" s="135" t="s">
        <v>222</v>
      </c>
      <c r="D1167" s="212"/>
      <c r="E1167" s="261" t="s">
        <v>71</v>
      </c>
      <c r="F1167" s="114" t="s">
        <v>81</v>
      </c>
      <c r="G1167" s="115"/>
      <c r="H1167" s="115"/>
      <c r="I1167" s="115"/>
      <c r="J1167" s="115">
        <f>G1167*H1167</f>
        <v>0</v>
      </c>
      <c r="K1167" s="87"/>
    </row>
    <row r="1168" spans="3:11" ht="12" hidden="1" customHeight="1" x14ac:dyDescent="0.2">
      <c r="C1168" s="135" t="s">
        <v>223</v>
      </c>
      <c r="D1168" s="212"/>
      <c r="E1168" s="261"/>
      <c r="F1168" s="114" t="s">
        <v>81</v>
      </c>
      <c r="G1168" s="115"/>
      <c r="H1168" s="115"/>
      <c r="I1168" s="115"/>
      <c r="J1168" s="115">
        <f>G1168*H1168</f>
        <v>0</v>
      </c>
      <c r="K1168" s="87"/>
    </row>
    <row r="1169" spans="3:11" hidden="1" x14ac:dyDescent="0.2">
      <c r="C1169" s="135" t="s">
        <v>224</v>
      </c>
      <c r="D1169" s="212"/>
      <c r="E1169" s="261"/>
      <c r="F1169" s="114"/>
      <c r="G1169" s="115"/>
      <c r="H1169" s="115"/>
      <c r="I1169" s="115"/>
      <c r="J1169" s="115"/>
      <c r="K1169" s="87"/>
    </row>
    <row r="1170" spans="3:11" hidden="1" x14ac:dyDescent="0.2">
      <c r="C1170" s="135" t="s">
        <v>225</v>
      </c>
      <c r="D1170" s="212"/>
      <c r="E1170" s="261"/>
      <c r="F1170" s="114" t="s">
        <v>81</v>
      </c>
      <c r="G1170" s="115"/>
      <c r="H1170" s="115"/>
      <c r="I1170" s="115"/>
      <c r="J1170" s="115">
        <f>G1170*H1170</f>
        <v>0</v>
      </c>
      <c r="K1170" s="87"/>
    </row>
    <row r="1171" spans="3:11" hidden="1" x14ac:dyDescent="0.2">
      <c r="C1171" s="135" t="s">
        <v>226</v>
      </c>
      <c r="D1171" s="212"/>
      <c r="E1171" s="261"/>
      <c r="F1171" s="114" t="s">
        <v>81</v>
      </c>
      <c r="G1171" s="115"/>
      <c r="H1171" s="115"/>
      <c r="I1171" s="115"/>
      <c r="J1171" s="115">
        <f>G1171*H1171</f>
        <v>0</v>
      </c>
      <c r="K1171" s="87"/>
    </row>
    <row r="1172" spans="3:11" hidden="1" x14ac:dyDescent="0.2">
      <c r="C1172" s="135" t="s">
        <v>227</v>
      </c>
      <c r="D1172" s="212"/>
      <c r="E1172" s="261"/>
      <c r="F1172" s="114"/>
      <c r="G1172" s="115"/>
      <c r="H1172" s="115"/>
      <c r="I1172" s="115"/>
      <c r="J1172" s="115"/>
      <c r="K1172" s="87"/>
    </row>
    <row r="1173" spans="3:11" hidden="1" x14ac:dyDescent="0.2">
      <c r="C1173" s="135" t="s">
        <v>228</v>
      </c>
      <c r="D1173" s="212"/>
      <c r="E1173" s="261"/>
      <c r="F1173" s="114"/>
      <c r="G1173" s="115"/>
      <c r="H1173" s="115"/>
      <c r="I1173" s="115"/>
      <c r="J1173" s="115"/>
      <c r="K1173" s="87"/>
    </row>
    <row r="1174" spans="3:11" hidden="1" x14ac:dyDescent="0.2">
      <c r="C1174" s="135" t="s">
        <v>229</v>
      </c>
      <c r="D1174" s="212"/>
      <c r="E1174" s="261"/>
      <c r="F1174" s="114"/>
      <c r="G1174" s="115"/>
      <c r="H1174" s="115"/>
      <c r="I1174" s="115"/>
      <c r="J1174" s="115"/>
      <c r="K1174" s="87"/>
    </row>
    <row r="1175" spans="3:11" hidden="1" x14ac:dyDescent="0.2">
      <c r="C1175" s="135" t="s">
        <v>228</v>
      </c>
      <c r="D1175" s="212"/>
      <c r="E1175" s="261"/>
      <c r="F1175" s="114" t="s">
        <v>81</v>
      </c>
      <c r="G1175" s="115"/>
      <c r="H1175" s="115"/>
      <c r="I1175" s="115"/>
      <c r="J1175" s="115">
        <f>G1175*H1175</f>
        <v>0</v>
      </c>
      <c r="K1175" s="87"/>
    </row>
    <row r="1176" spans="3:11" hidden="1" x14ac:dyDescent="0.2">
      <c r="C1176" s="135" t="s">
        <v>229</v>
      </c>
      <c r="D1176" s="212"/>
      <c r="E1176" s="261"/>
      <c r="F1176" s="114" t="s">
        <v>81</v>
      </c>
      <c r="G1176" s="115"/>
      <c r="H1176" s="115"/>
      <c r="I1176" s="115"/>
      <c r="J1176" s="115">
        <f>G1176*H1176</f>
        <v>0</v>
      </c>
      <c r="K1176" s="87"/>
    </row>
    <row r="1177" spans="3:11" hidden="1" x14ac:dyDescent="0.2">
      <c r="C1177" s="135" t="s">
        <v>230</v>
      </c>
      <c r="D1177" s="212"/>
      <c r="E1177" s="261" t="s">
        <v>335</v>
      </c>
      <c r="F1177" s="114" t="s">
        <v>81</v>
      </c>
      <c r="G1177" s="115">
        <v>1</v>
      </c>
      <c r="H1177" s="115">
        <v>800</v>
      </c>
      <c r="I1177" s="115"/>
      <c r="J1177" s="115">
        <v>800</v>
      </c>
      <c r="K1177" s="87"/>
    </row>
    <row r="1178" spans="3:11" hidden="1" x14ac:dyDescent="0.2">
      <c r="C1178" s="135" t="s">
        <v>366</v>
      </c>
      <c r="D1178" s="212"/>
      <c r="E1178" s="261"/>
      <c r="F1178" s="114"/>
      <c r="G1178" s="115"/>
      <c r="H1178" s="115"/>
      <c r="I1178" s="115"/>
      <c r="J1178" s="115"/>
      <c r="K1178" s="87"/>
    </row>
    <row r="1179" spans="3:11" hidden="1" x14ac:dyDescent="0.2">
      <c r="C1179" s="135" t="s">
        <v>233</v>
      </c>
      <c r="D1179" s="212"/>
      <c r="E1179" s="261"/>
      <c r="F1179" s="114"/>
      <c r="G1179" s="115"/>
      <c r="H1179" s="115"/>
      <c r="I1179" s="115"/>
      <c r="J1179" s="115"/>
      <c r="K1179" s="87"/>
    </row>
    <row r="1180" spans="3:11" hidden="1" x14ac:dyDescent="0.2">
      <c r="C1180" s="135" t="s">
        <v>234</v>
      </c>
      <c r="D1180" s="212"/>
      <c r="E1180" s="261"/>
      <c r="F1180" s="114"/>
      <c r="G1180" s="115"/>
      <c r="H1180" s="115"/>
      <c r="I1180" s="115"/>
      <c r="J1180" s="115"/>
      <c r="K1180" s="87"/>
    </row>
    <row r="1181" spans="3:11" ht="14.25" hidden="1" customHeight="1" x14ac:dyDescent="0.2">
      <c r="C1181" s="135" t="s">
        <v>235</v>
      </c>
      <c r="D1181" s="212"/>
      <c r="E1181" s="261"/>
      <c r="F1181" s="114" t="s">
        <v>81</v>
      </c>
      <c r="G1181" s="115"/>
      <c r="H1181" s="115"/>
      <c r="I1181" s="115"/>
      <c r="J1181" s="115">
        <f>G1181*H1181</f>
        <v>0</v>
      </c>
      <c r="K1181" s="87"/>
    </row>
    <row r="1182" spans="3:11" ht="0.75" hidden="1" customHeight="1" x14ac:dyDescent="0.2">
      <c r="C1182" s="135" t="s">
        <v>231</v>
      </c>
      <c r="D1182" s="212"/>
      <c r="E1182" s="261"/>
      <c r="F1182" s="114"/>
      <c r="G1182" s="115"/>
      <c r="H1182" s="115"/>
      <c r="I1182" s="115"/>
      <c r="J1182" s="115"/>
      <c r="K1182" s="87"/>
    </row>
    <row r="1183" spans="3:11" hidden="1" x14ac:dyDescent="0.2">
      <c r="C1183" s="135" t="s">
        <v>236</v>
      </c>
      <c r="D1183" s="212"/>
      <c r="E1183" s="261" t="s">
        <v>20</v>
      </c>
      <c r="F1183" s="114" t="s">
        <v>81</v>
      </c>
      <c r="G1183" s="115">
        <v>10</v>
      </c>
      <c r="H1183" s="115">
        <v>7.85</v>
      </c>
      <c r="I1183" s="115"/>
      <c r="J1183" s="115">
        <f>G1183*H1183</f>
        <v>78.5</v>
      </c>
      <c r="K1183" s="87"/>
    </row>
    <row r="1184" spans="3:11" ht="8.25" hidden="1" customHeight="1" x14ac:dyDescent="0.2">
      <c r="C1184" s="135" t="s">
        <v>237</v>
      </c>
      <c r="D1184" s="212"/>
      <c r="E1184" s="261"/>
      <c r="F1184" s="114"/>
      <c r="G1184" s="115"/>
      <c r="H1184" s="115"/>
      <c r="I1184" s="115"/>
      <c r="J1184" s="115"/>
      <c r="K1184" s="87"/>
    </row>
    <row r="1185" spans="3:11" hidden="1" x14ac:dyDescent="0.2">
      <c r="C1185" s="135" t="s">
        <v>238</v>
      </c>
      <c r="D1185" s="212"/>
      <c r="E1185" s="261"/>
      <c r="F1185" s="114"/>
      <c r="G1185" s="115"/>
      <c r="H1185" s="115"/>
      <c r="I1185" s="115"/>
      <c r="J1185" s="115"/>
      <c r="K1185" s="87"/>
    </row>
    <row r="1186" spans="3:11" hidden="1" x14ac:dyDescent="0.2">
      <c r="C1186" s="135" t="s">
        <v>239</v>
      </c>
      <c r="D1186" s="212"/>
      <c r="E1186" s="261"/>
      <c r="F1186" s="114"/>
      <c r="G1186" s="115"/>
      <c r="H1186" s="115"/>
      <c r="I1186" s="115"/>
      <c r="J1186" s="115"/>
      <c r="K1186" s="87"/>
    </row>
    <row r="1187" spans="3:11" ht="15.75" hidden="1" customHeight="1" x14ac:dyDescent="0.2">
      <c r="C1187" s="135" t="s">
        <v>240</v>
      </c>
      <c r="D1187" s="212"/>
      <c r="E1187" s="261"/>
      <c r="F1187" s="114" t="s">
        <v>81</v>
      </c>
      <c r="G1187" s="115"/>
      <c r="H1187" s="115"/>
      <c r="I1187" s="115"/>
      <c r="J1187" s="115">
        <f>G1187*H1187</f>
        <v>0</v>
      </c>
      <c r="K1187" s="87"/>
    </row>
    <row r="1188" spans="3:11" hidden="1" x14ac:dyDescent="0.2">
      <c r="C1188" s="135" t="s">
        <v>232</v>
      </c>
      <c r="D1188" s="212"/>
      <c r="E1188" s="261"/>
      <c r="F1188" s="114"/>
      <c r="G1188" s="115"/>
      <c r="H1188" s="115"/>
      <c r="I1188" s="115"/>
      <c r="J1188" s="115"/>
      <c r="K1188" s="87"/>
    </row>
    <row r="1189" spans="3:11" ht="15" hidden="1" customHeight="1" x14ac:dyDescent="0.2">
      <c r="C1189" s="135" t="s">
        <v>241</v>
      </c>
      <c r="D1189" s="212"/>
      <c r="E1189" s="261" t="s">
        <v>29</v>
      </c>
      <c r="F1189" s="114" t="s">
        <v>81</v>
      </c>
      <c r="G1189" s="115"/>
      <c r="H1189" s="115"/>
      <c r="I1189" s="115"/>
      <c r="J1189" s="115">
        <f>G1189*H1189</f>
        <v>0</v>
      </c>
      <c r="K1189" s="87"/>
    </row>
    <row r="1190" spans="3:11" hidden="1" x14ac:dyDescent="0.2">
      <c r="C1190" s="135" t="s">
        <v>233</v>
      </c>
      <c r="D1190" s="212"/>
      <c r="E1190" s="261"/>
      <c r="F1190" s="114"/>
      <c r="G1190" s="115"/>
      <c r="H1190" s="115"/>
      <c r="I1190" s="115"/>
      <c r="J1190" s="115">
        <f>G1190*H1190</f>
        <v>0</v>
      </c>
      <c r="K1190" s="87"/>
    </row>
    <row r="1191" spans="3:11" hidden="1" x14ac:dyDescent="0.2">
      <c r="C1191" s="131"/>
      <c r="D1191" s="217"/>
      <c r="E1191" s="261"/>
      <c r="F1191" s="97"/>
      <c r="G1191" s="97"/>
      <c r="H1191" s="97"/>
      <c r="I1191" s="97"/>
      <c r="J1191" s="132"/>
      <c r="K1191" s="87"/>
    </row>
    <row r="1192" spans="3:11" ht="12" hidden="1" customHeight="1" x14ac:dyDescent="0.2">
      <c r="C1192" s="131"/>
      <c r="D1192" s="83"/>
      <c r="E1192" s="84"/>
      <c r="F1192" s="101"/>
      <c r="G1192" s="101"/>
      <c r="H1192" s="101"/>
      <c r="I1192" s="101"/>
      <c r="J1192" s="382"/>
      <c r="K1192" s="87"/>
    </row>
    <row r="1193" spans="3:11" ht="13.5" hidden="1" thickBot="1" x14ac:dyDescent="0.25">
      <c r="C1193" s="312"/>
      <c r="E1193" s="385"/>
      <c r="F1193" s="386"/>
      <c r="G1193" s="386"/>
      <c r="H1193" s="386"/>
      <c r="I1193" s="386"/>
      <c r="J1193" s="387"/>
      <c r="K1193" s="87"/>
    </row>
    <row r="1194" spans="3:11" ht="13.5" hidden="1" thickBot="1" x14ac:dyDescent="0.25">
      <c r="C1194" s="102"/>
      <c r="D1194" s="283"/>
      <c r="E1194" s="93"/>
      <c r="F1194" s="259"/>
      <c r="G1194" s="259"/>
      <c r="H1194" s="259"/>
      <c r="I1194" s="259"/>
      <c r="J1194" s="260"/>
      <c r="K1194" s="87"/>
    </row>
    <row r="1195" spans="3:11" hidden="1" x14ac:dyDescent="0.2">
      <c r="C1195" s="384"/>
      <c r="D1195" s="92"/>
      <c r="E1195" s="261"/>
      <c r="F1195" s="114"/>
      <c r="G1195" s="115"/>
      <c r="H1195" s="115"/>
      <c r="I1195" s="115"/>
      <c r="J1195" s="115"/>
      <c r="K1195" s="87"/>
    </row>
    <row r="1196" spans="3:11" hidden="1" x14ac:dyDescent="0.2">
      <c r="C1196" s="135"/>
      <c r="D1196" s="212"/>
      <c r="E1196" s="261"/>
      <c r="F1196" s="114"/>
      <c r="G1196" s="115"/>
      <c r="H1196" s="115"/>
      <c r="I1196" s="115"/>
      <c r="J1196" s="115"/>
      <c r="K1196" s="87"/>
    </row>
    <row r="1197" spans="3:11" hidden="1" x14ac:dyDescent="0.2">
      <c r="C1197" s="135"/>
      <c r="D1197" s="212"/>
      <c r="E1197" s="261"/>
      <c r="F1197" s="114"/>
      <c r="G1197" s="115"/>
      <c r="H1197" s="115"/>
      <c r="I1197" s="115"/>
      <c r="J1197" s="115"/>
      <c r="K1197" s="87"/>
    </row>
    <row r="1198" spans="3:11" hidden="1" x14ac:dyDescent="0.2">
      <c r="C1198" s="135"/>
      <c r="D1198" s="212"/>
      <c r="E1198" s="261"/>
      <c r="F1198" s="97"/>
      <c r="G1198" s="97"/>
      <c r="H1198" s="97"/>
      <c r="I1198" s="97"/>
      <c r="J1198" s="132"/>
      <c r="K1198" s="87"/>
    </row>
    <row r="1199" spans="3:11" hidden="1" x14ac:dyDescent="0.2">
      <c r="C1199" s="131"/>
      <c r="D1199" s="217"/>
      <c r="E1199" s="396"/>
      <c r="F1199" s="396"/>
      <c r="G1199" s="397"/>
      <c r="H1199" s="397"/>
      <c r="I1199" s="397"/>
      <c r="J1199" s="398"/>
      <c r="K1199" s="87"/>
    </row>
    <row r="1200" spans="3:11" hidden="1" x14ac:dyDescent="0.2">
      <c r="C1200" s="396"/>
      <c r="D1200" s="396"/>
      <c r="E1200" s="373"/>
      <c r="F1200" s="373"/>
      <c r="G1200" s="374"/>
      <c r="H1200" s="374"/>
      <c r="I1200" s="374"/>
      <c r="J1200" s="375"/>
      <c r="K1200" s="87"/>
    </row>
    <row r="1201" spans="3:11" ht="12.75" hidden="1" customHeight="1" x14ac:dyDescent="0.2">
      <c r="C1201" s="373"/>
      <c r="D1201" s="373"/>
      <c r="E1201" s="399"/>
      <c r="F1201" s="399"/>
      <c r="G1201" s="378"/>
      <c r="H1201" s="378"/>
      <c r="I1201" s="378"/>
      <c r="J1201" s="378"/>
      <c r="K1201" s="87"/>
    </row>
    <row r="1202" spans="3:11" hidden="1" x14ac:dyDescent="0.2">
      <c r="C1202" s="399"/>
      <c r="D1202" s="399"/>
      <c r="E1202" s="373"/>
      <c r="F1202" s="373"/>
      <c r="G1202" s="378"/>
      <c r="H1202" s="378"/>
      <c r="I1202" s="378"/>
      <c r="J1202" s="378"/>
      <c r="K1202" s="87"/>
    </row>
    <row r="1203" spans="3:11" hidden="1" x14ac:dyDescent="0.2">
      <c r="C1203" s="373"/>
      <c r="D1203" s="373"/>
      <c r="E1203" s="399"/>
      <c r="F1203" s="399"/>
      <c r="G1203" s="378"/>
      <c r="H1203" s="378"/>
      <c r="I1203" s="378"/>
      <c r="J1203" s="378"/>
      <c r="K1203" s="87"/>
    </row>
    <row r="1204" spans="3:11" hidden="1" x14ac:dyDescent="0.2">
      <c r="C1204" s="399"/>
      <c r="D1204" s="399"/>
      <c r="E1204" s="373"/>
      <c r="F1204" s="373"/>
      <c r="G1204" s="378"/>
      <c r="H1204" s="378"/>
      <c r="I1204" s="378"/>
      <c r="J1204" s="378"/>
      <c r="K1204" s="87"/>
    </row>
    <row r="1205" spans="3:11" hidden="1" x14ac:dyDescent="0.2">
      <c r="C1205" s="373"/>
      <c r="D1205" s="373"/>
      <c r="E1205" s="373"/>
      <c r="F1205" s="373"/>
      <c r="G1205" s="378"/>
      <c r="H1205" s="378"/>
      <c r="I1205" s="378"/>
      <c r="J1205" s="378"/>
      <c r="K1205" s="87"/>
    </row>
    <row r="1206" spans="3:11" hidden="1" x14ac:dyDescent="0.2">
      <c r="C1206" s="373"/>
      <c r="D1206" s="373"/>
      <c r="E1206" s="396" t="s">
        <v>65</v>
      </c>
      <c r="F1206" s="396"/>
      <c r="G1206" s="400"/>
      <c r="H1206" s="400"/>
      <c r="I1206" s="400"/>
      <c r="J1206" s="401">
        <v>342</v>
      </c>
      <c r="K1206" s="87"/>
    </row>
    <row r="1207" spans="3:11" hidden="1" x14ac:dyDescent="0.2">
      <c r="C1207" s="396">
        <v>170</v>
      </c>
      <c r="D1207" s="396"/>
      <c r="E1207" s="373"/>
      <c r="F1207" s="373"/>
      <c r="G1207" s="378"/>
      <c r="H1207" s="378"/>
      <c r="I1207" s="378"/>
      <c r="J1207" s="378"/>
      <c r="K1207" s="87"/>
    </row>
    <row r="1208" spans="3:11" hidden="1" x14ac:dyDescent="0.2">
      <c r="C1208" s="373"/>
      <c r="D1208" s="373"/>
      <c r="E1208" s="399" t="s">
        <v>66</v>
      </c>
      <c r="F1208" s="399" t="s">
        <v>79</v>
      </c>
      <c r="G1208" s="378"/>
      <c r="H1208" s="378"/>
      <c r="I1208" s="378"/>
      <c r="J1208" s="378"/>
      <c r="K1208" s="87"/>
    </row>
    <row r="1209" spans="3:11" hidden="1" x14ac:dyDescent="0.2">
      <c r="C1209" s="399" t="s">
        <v>405</v>
      </c>
      <c r="D1209" s="399"/>
      <c r="E1209" s="373"/>
      <c r="F1209" s="373"/>
      <c r="G1209" s="378"/>
      <c r="H1209" s="378"/>
      <c r="I1209" s="378"/>
      <c r="J1209" s="378"/>
      <c r="K1209" s="87"/>
    </row>
    <row r="1210" spans="3:11" hidden="1" x14ac:dyDescent="0.2">
      <c r="C1210" s="373"/>
      <c r="D1210" s="373"/>
      <c r="E1210" s="399" t="s">
        <v>19</v>
      </c>
      <c r="F1210" s="399" t="s">
        <v>79</v>
      </c>
      <c r="G1210" s="378"/>
      <c r="H1210" s="378"/>
      <c r="I1210" s="378"/>
      <c r="J1210" s="378"/>
      <c r="K1210" s="87"/>
    </row>
    <row r="1211" spans="3:11" hidden="1" x14ac:dyDescent="0.2">
      <c r="C1211" s="399" t="s">
        <v>406</v>
      </c>
      <c r="D1211" s="399"/>
      <c r="E1211" s="373"/>
      <c r="F1211" s="373"/>
      <c r="G1211" s="374"/>
      <c r="H1211" s="374"/>
      <c r="I1211" s="374"/>
      <c r="J1211" s="375"/>
      <c r="K1211" s="87"/>
    </row>
    <row r="1212" spans="3:11" hidden="1" x14ac:dyDescent="0.2">
      <c r="C1212" s="373"/>
      <c r="D1212" s="373"/>
      <c r="E1212" s="399" t="s">
        <v>67</v>
      </c>
      <c r="F1212" s="399" t="s">
        <v>99</v>
      </c>
      <c r="G1212" s="378">
        <v>11</v>
      </c>
      <c r="H1212" s="378">
        <v>18</v>
      </c>
      <c r="I1212" s="378"/>
      <c r="J1212" s="378">
        <v>198</v>
      </c>
      <c r="K1212" s="87"/>
    </row>
    <row r="1213" spans="3:11" ht="12" hidden="1" customHeight="1" x14ac:dyDescent="0.2">
      <c r="C1213" s="399" t="s">
        <v>407</v>
      </c>
      <c r="D1213" s="399"/>
      <c r="E1213" s="399" t="s">
        <v>367</v>
      </c>
      <c r="F1213" s="399" t="s">
        <v>99</v>
      </c>
      <c r="G1213" s="378">
        <v>12</v>
      </c>
      <c r="H1213" s="378">
        <v>12</v>
      </c>
      <c r="I1213" s="378"/>
      <c r="J1213" s="378">
        <v>144</v>
      </c>
      <c r="K1213" s="87"/>
    </row>
    <row r="1214" spans="3:11" hidden="1" x14ac:dyDescent="0.2">
      <c r="C1214" s="399" t="s">
        <v>408</v>
      </c>
      <c r="D1214" s="399"/>
      <c r="E1214" s="373"/>
      <c r="F1214" s="402"/>
      <c r="G1214" s="403"/>
      <c r="H1214" s="403"/>
      <c r="I1214" s="403"/>
      <c r="J1214" s="403"/>
      <c r="K1214" s="87"/>
    </row>
    <row r="1215" spans="3:11" hidden="1" x14ac:dyDescent="0.2">
      <c r="C1215" s="373"/>
      <c r="D1215" s="373"/>
      <c r="E1215" s="402"/>
      <c r="F1215" s="402"/>
      <c r="G1215" s="403"/>
      <c r="H1215" s="403"/>
      <c r="I1215" s="403"/>
      <c r="J1215" s="403"/>
      <c r="K1215" s="87"/>
    </row>
    <row r="1216" spans="3:11" hidden="1" x14ac:dyDescent="0.2">
      <c r="C1216" s="402"/>
      <c r="D1216" s="402"/>
      <c r="E1216" s="373"/>
      <c r="F1216" s="373"/>
      <c r="G1216" s="378"/>
      <c r="H1216" s="378"/>
      <c r="I1216" s="378"/>
      <c r="J1216" s="378"/>
      <c r="K1216" s="87"/>
    </row>
    <row r="1217" spans="3:11" hidden="1" x14ac:dyDescent="0.2">
      <c r="C1217" s="373"/>
      <c r="D1217" s="373"/>
      <c r="E1217" s="373"/>
      <c r="F1217" s="373"/>
      <c r="G1217" s="378"/>
      <c r="H1217" s="378"/>
      <c r="I1217" s="378"/>
      <c r="J1217" s="378"/>
      <c r="K1217" s="87"/>
    </row>
    <row r="1218" spans="3:11" hidden="1" x14ac:dyDescent="0.2">
      <c r="C1218" s="373"/>
      <c r="D1218" s="373"/>
      <c r="E1218" s="404" t="s">
        <v>68</v>
      </c>
      <c r="F1218" s="405" t="s">
        <v>79</v>
      </c>
      <c r="G1218" s="249">
        <v>240</v>
      </c>
      <c r="H1218" s="249">
        <v>2</v>
      </c>
      <c r="I1218" s="249"/>
      <c r="J1218" s="249">
        <f>G1218*H1218</f>
        <v>480</v>
      </c>
    </row>
    <row r="1219" spans="3:11" hidden="1" x14ac:dyDescent="0.2">
      <c r="C1219" s="406">
        <v>180</v>
      </c>
      <c r="D1219" s="407"/>
      <c r="E1219" s="261"/>
      <c r="F1219" s="114"/>
      <c r="G1219" s="115"/>
      <c r="H1219" s="115"/>
      <c r="I1219" s="115"/>
      <c r="J1219" s="115"/>
    </row>
    <row r="1220" spans="3:11" ht="14.25" hidden="1" customHeight="1" thickBot="1" x14ac:dyDescent="0.25">
      <c r="C1220" s="135"/>
      <c r="D1220" s="212"/>
      <c r="E1220" s="134"/>
      <c r="F1220" s="114"/>
      <c r="G1220" s="115"/>
      <c r="H1220" s="115"/>
      <c r="I1220" s="115"/>
      <c r="J1220" s="123"/>
    </row>
    <row r="1221" spans="3:11" hidden="1" x14ac:dyDescent="0.2">
      <c r="C1221" s="135"/>
      <c r="D1221" s="212"/>
      <c r="E1221" s="261"/>
      <c r="F1221" s="114"/>
      <c r="G1221" s="115"/>
      <c r="H1221" s="115"/>
      <c r="I1221" s="115"/>
      <c r="J1221" s="115"/>
    </row>
    <row r="1222" spans="3:11" ht="13.5" hidden="1" thickBot="1" x14ac:dyDescent="0.25">
      <c r="C1222" s="135"/>
      <c r="D1222" s="193"/>
      <c r="E1222" s="254"/>
      <c r="F1222" s="408"/>
      <c r="G1222" s="408"/>
      <c r="H1222" s="408"/>
      <c r="I1222" s="408"/>
      <c r="J1222" s="409">
        <v>38071.480000000003</v>
      </c>
    </row>
    <row r="1223" spans="3:11" ht="13.5" hidden="1" thickBot="1" x14ac:dyDescent="0.25">
      <c r="C1223" s="410"/>
      <c r="E1223" s="259"/>
      <c r="F1223" s="259"/>
      <c r="G1223" s="259"/>
      <c r="H1223" s="259"/>
      <c r="I1223" s="259"/>
      <c r="J1223" s="260"/>
    </row>
    <row r="1224" spans="3:11" hidden="1" x14ac:dyDescent="0.2">
      <c r="C1224" s="259"/>
      <c r="D1224" s="259"/>
      <c r="E1224" s="213"/>
      <c r="F1224" s="213"/>
      <c r="G1224" s="213"/>
      <c r="H1224" s="213"/>
      <c r="I1224" s="213"/>
      <c r="J1224" s="113"/>
    </row>
    <row r="1225" spans="3:11" hidden="1" x14ac:dyDescent="0.2">
      <c r="C1225" s="97"/>
      <c r="D1225" s="101"/>
      <c r="E1225" s="411"/>
      <c r="F1225" s="411"/>
      <c r="G1225" s="411"/>
      <c r="H1225" s="411"/>
      <c r="I1225" s="411"/>
      <c r="J1225" s="412"/>
    </row>
    <row r="1226" spans="3:11" ht="13.5" hidden="1" thickBot="1" x14ac:dyDescent="0.25">
      <c r="C1226" s="101"/>
      <c r="D1226" s="413"/>
      <c r="E1226" s="189"/>
      <c r="F1226" s="167"/>
      <c r="G1226" s="189"/>
      <c r="H1226" s="189"/>
      <c r="I1226" s="189"/>
      <c r="J1226" s="414">
        <f>J1222*0.15</f>
        <v>5710.7220000000007</v>
      </c>
    </row>
    <row r="1227" spans="3:11" ht="13.5" hidden="1" thickBot="1" x14ac:dyDescent="0.25">
      <c r="C1227" s="415"/>
      <c r="D1227" s="416"/>
      <c r="E1227" s="189"/>
      <c r="F1227" s="189"/>
      <c r="G1227" s="189"/>
      <c r="H1227" s="189"/>
      <c r="I1227" s="189"/>
      <c r="J1227" s="414">
        <f>J1222+J1226</f>
        <v>43782.202000000005</v>
      </c>
    </row>
    <row r="1228" spans="3:11" ht="13.5" hidden="1" thickBot="1" x14ac:dyDescent="0.25">
      <c r="C1228" s="415"/>
      <c r="D1228" s="88"/>
      <c r="E1228" s="109"/>
      <c r="F1228" s="109"/>
      <c r="G1228" s="109"/>
      <c r="H1228" s="109"/>
      <c r="I1228" s="109"/>
      <c r="J1228" s="417"/>
    </row>
    <row r="1229" spans="3:11" hidden="1" x14ac:dyDescent="0.2">
      <c r="C1229" s="259"/>
      <c r="D1229" s="259"/>
      <c r="E1229" s="213"/>
      <c r="F1229" s="213"/>
      <c r="G1229" s="213"/>
      <c r="H1229" s="213"/>
      <c r="I1229" s="213"/>
      <c r="J1229" s="418"/>
    </row>
    <row r="1230" spans="3:11" ht="11.25" hidden="1" customHeight="1" x14ac:dyDescent="0.2">
      <c r="C1230" s="97"/>
      <c r="D1230" s="97"/>
      <c r="E1230" s="213"/>
      <c r="F1230" s="97"/>
      <c r="G1230" s="97"/>
      <c r="H1230" s="97"/>
      <c r="I1230" s="97"/>
      <c r="J1230" s="97"/>
    </row>
    <row r="1231" spans="3:11" hidden="1" x14ac:dyDescent="0.2">
      <c r="C1231" s="97"/>
    </row>
    <row r="1232" spans="3:11" hidden="1" x14ac:dyDescent="0.2"/>
    <row r="1233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</sheetData>
  <mergeCells count="28">
    <mergeCell ref="F646:F662"/>
    <mergeCell ref="G646:G662"/>
    <mergeCell ref="F906:F907"/>
    <mergeCell ref="G906:G907"/>
    <mergeCell ref="M792:M793"/>
    <mergeCell ref="N792:N793"/>
    <mergeCell ref="L743:L744"/>
    <mergeCell ref="M759:M760"/>
    <mergeCell ref="N759:N760"/>
    <mergeCell ref="L766:L767"/>
    <mergeCell ref="F787:F788"/>
    <mergeCell ref="G787:G788"/>
    <mergeCell ref="C2:E2"/>
    <mergeCell ref="C3:E3"/>
    <mergeCell ref="D4:E4"/>
    <mergeCell ref="O792:O793"/>
    <mergeCell ref="F888:F889"/>
    <mergeCell ref="G888:G889"/>
    <mergeCell ref="E787:E788"/>
    <mergeCell ref="C674:C690"/>
    <mergeCell ref="F673:F689"/>
    <mergeCell ref="G673:G689"/>
    <mergeCell ref="C708:C713"/>
    <mergeCell ref="F707:F712"/>
    <mergeCell ref="G707:G712"/>
    <mergeCell ref="H8:I8"/>
    <mergeCell ref="C6:J6"/>
    <mergeCell ref="C647:C663"/>
  </mergeCells>
  <phoneticPr fontId="0" type="noConversion"/>
  <pageMargins left="0.55000000000000004" right="0" top="0.88" bottom="0.83" header="0.41" footer="0.5"/>
  <pageSetup paperSize="9" scale="65" orientation="portrait" r:id="rId1"/>
  <headerFooter alignWithMargins="0"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55"/>
  <sheetViews>
    <sheetView tabSelected="1" view="pageBreakPreview" zoomScale="75" zoomScaleNormal="75" zoomScaleSheetLayoutView="75" workbookViewId="0">
      <selection activeCell="D36" sqref="D36"/>
    </sheetView>
  </sheetViews>
  <sheetFormatPr defaultRowHeight="12" x14ac:dyDescent="0.2"/>
  <cols>
    <col min="1" max="1" width="0.5703125" style="457" customWidth="1"/>
    <col min="2" max="2" width="8.5703125" style="457" customWidth="1"/>
    <col min="3" max="3" width="50.5703125" style="457" customWidth="1"/>
    <col min="4" max="4" width="9.28515625" style="457" customWidth="1"/>
    <col min="5" max="5" width="11.5703125" style="457" customWidth="1"/>
    <col min="6" max="6" width="9.42578125" style="457" customWidth="1"/>
    <col min="7" max="7" width="9.28515625" style="457" bestFit="1" customWidth="1"/>
    <col min="8" max="8" width="16.7109375" style="457" customWidth="1"/>
    <col min="9" max="9" width="8.5703125" style="457" customWidth="1"/>
    <col min="10" max="10" width="12.5703125" style="457" customWidth="1"/>
    <col min="11" max="11" width="7.7109375" style="457" customWidth="1"/>
    <col min="12" max="12" width="11.7109375" style="457" customWidth="1"/>
    <col min="13" max="13" width="7.28515625" style="457" customWidth="1"/>
    <col min="14" max="14" width="11.7109375" style="457" customWidth="1"/>
    <col min="15" max="15" width="7.42578125" style="457" customWidth="1"/>
    <col min="16" max="16" width="11.85546875" style="457" customWidth="1"/>
    <col min="17" max="17" width="7.42578125" style="457" customWidth="1"/>
    <col min="18" max="18" width="11.5703125" style="457" customWidth="1"/>
    <col min="19" max="19" width="7.140625" style="457" customWidth="1"/>
    <col min="20" max="20" width="11.42578125" style="457" customWidth="1"/>
    <col min="21" max="16384" width="9.140625" style="457"/>
  </cols>
  <sheetData>
    <row r="2" spans="1:20" ht="12.75" x14ac:dyDescent="0.2">
      <c r="B2" s="618" t="s">
        <v>139</v>
      </c>
      <c r="C2" s="619"/>
      <c r="D2" s="485"/>
      <c r="E2" s="485"/>
      <c r="F2" s="485"/>
      <c r="G2" s="486"/>
      <c r="H2" s="48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87"/>
    </row>
    <row r="3" spans="1:20" ht="12.75" x14ac:dyDescent="0.2">
      <c r="B3" s="620" t="s">
        <v>509</v>
      </c>
      <c r="C3" s="621"/>
      <c r="D3" s="488"/>
      <c r="E3" s="488"/>
      <c r="F3" s="488"/>
      <c r="G3" s="459"/>
      <c r="H3" s="459"/>
      <c r="T3" s="489"/>
    </row>
    <row r="4" spans="1:20" x14ac:dyDescent="0.2">
      <c r="B4" s="490" t="s">
        <v>16</v>
      </c>
      <c r="C4" s="458" t="s">
        <v>527</v>
      </c>
      <c r="D4" s="458"/>
      <c r="E4" s="458"/>
      <c r="F4" s="491"/>
      <c r="G4" s="492"/>
      <c r="H4" s="492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4"/>
    </row>
    <row r="5" spans="1:20" x14ac:dyDescent="0.2">
      <c r="B5" s="459"/>
      <c r="C5" s="459"/>
      <c r="D5" s="459"/>
      <c r="E5" s="459"/>
      <c r="F5" s="495"/>
      <c r="G5" s="459"/>
      <c r="H5" s="459"/>
    </row>
    <row r="6" spans="1:20" x14ac:dyDescent="0.2">
      <c r="B6" s="496" t="s">
        <v>474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97"/>
    </row>
    <row r="7" spans="1:20" ht="12.75" thickBot="1" x14ac:dyDescent="0.25">
      <c r="A7" s="498"/>
      <c r="B7" s="499"/>
      <c r="C7" s="461"/>
      <c r="D7" s="461"/>
      <c r="E7" s="461"/>
      <c r="F7" s="461"/>
      <c r="G7" s="461"/>
      <c r="H7" s="461"/>
      <c r="I7" s="498"/>
      <c r="J7" s="498"/>
      <c r="K7" s="498"/>
      <c r="L7" s="498"/>
      <c r="M7" s="498"/>
      <c r="N7" s="500"/>
      <c r="O7" s="498"/>
      <c r="P7" s="498"/>
      <c r="Q7" s="498"/>
      <c r="R7" s="498"/>
      <c r="S7" s="498"/>
      <c r="T7" s="498"/>
    </row>
    <row r="8" spans="1:20" ht="12.75" thickTop="1" x14ac:dyDescent="0.2">
      <c r="B8" s="501" t="s">
        <v>53</v>
      </c>
      <c r="C8" s="462" t="s">
        <v>54</v>
      </c>
      <c r="D8" s="462" t="s">
        <v>72</v>
      </c>
      <c r="E8" s="462" t="s">
        <v>73</v>
      </c>
      <c r="F8" s="502" t="s">
        <v>77</v>
      </c>
      <c r="G8" s="503"/>
      <c r="H8" s="504" t="s">
        <v>76</v>
      </c>
      <c r="I8" s="505" t="s">
        <v>476</v>
      </c>
      <c r="J8" s="506"/>
      <c r="K8" s="505" t="s">
        <v>477</v>
      </c>
      <c r="L8" s="506"/>
      <c r="M8" s="505" t="s">
        <v>520</v>
      </c>
      <c r="N8" s="506"/>
      <c r="O8" s="505" t="s">
        <v>531</v>
      </c>
      <c r="P8" s="506"/>
      <c r="Q8" s="505" t="s">
        <v>532</v>
      </c>
      <c r="R8" s="506"/>
      <c r="S8" s="505" t="s">
        <v>533</v>
      </c>
      <c r="T8" s="506"/>
    </row>
    <row r="9" spans="1:20" x14ac:dyDescent="0.2">
      <c r="B9" s="507"/>
      <c r="C9" s="463"/>
      <c r="D9" s="463"/>
      <c r="E9" s="463"/>
      <c r="F9" s="508" t="s">
        <v>74</v>
      </c>
      <c r="G9" s="508" t="s">
        <v>75</v>
      </c>
      <c r="H9" s="509"/>
      <c r="I9" s="510"/>
      <c r="J9" s="511"/>
      <c r="K9" s="510"/>
      <c r="L9" s="511"/>
      <c r="M9" s="510"/>
      <c r="N9" s="511"/>
      <c r="O9" s="510"/>
      <c r="P9" s="511"/>
      <c r="Q9" s="510"/>
      <c r="R9" s="511"/>
      <c r="S9" s="510"/>
      <c r="T9" s="511"/>
    </row>
    <row r="10" spans="1:20" ht="12.75" thickBot="1" x14ac:dyDescent="0.25">
      <c r="B10" s="512"/>
      <c r="C10" s="463"/>
      <c r="D10" s="463"/>
      <c r="E10" s="463"/>
      <c r="F10" s="508"/>
      <c r="G10" s="508"/>
      <c r="H10" s="492"/>
      <c r="I10" s="513" t="s">
        <v>92</v>
      </c>
      <c r="J10" s="514" t="s">
        <v>475</v>
      </c>
      <c r="K10" s="515"/>
      <c r="L10" s="515"/>
      <c r="M10" s="513" t="s">
        <v>92</v>
      </c>
      <c r="N10" s="514" t="s">
        <v>475</v>
      </c>
      <c r="O10" s="513" t="s">
        <v>92</v>
      </c>
      <c r="P10" s="514" t="s">
        <v>475</v>
      </c>
      <c r="Q10" s="513" t="s">
        <v>92</v>
      </c>
      <c r="R10" s="514" t="s">
        <v>475</v>
      </c>
      <c r="S10" s="513" t="s">
        <v>92</v>
      </c>
      <c r="T10" s="514" t="s">
        <v>475</v>
      </c>
    </row>
    <row r="11" spans="1:20" ht="12.75" thickBot="1" x14ac:dyDescent="0.25">
      <c r="B11" s="516"/>
      <c r="C11" s="464"/>
      <c r="D11" s="464"/>
      <c r="E11" s="464"/>
      <c r="F11" s="464"/>
      <c r="G11" s="464"/>
      <c r="H11" s="517"/>
      <c r="I11" s="518"/>
      <c r="J11" s="519"/>
      <c r="K11" s="520"/>
      <c r="L11" s="521"/>
      <c r="M11" s="522"/>
      <c r="N11" s="519"/>
      <c r="O11" s="522"/>
      <c r="P11" s="519"/>
      <c r="Q11" s="522"/>
      <c r="R11" s="519"/>
      <c r="S11" s="522"/>
      <c r="T11" s="519"/>
    </row>
    <row r="12" spans="1:20" ht="12.75" thickBot="1" x14ac:dyDescent="0.25">
      <c r="B12" s="523">
        <v>1</v>
      </c>
      <c r="C12" s="465" t="s">
        <v>409</v>
      </c>
      <c r="D12" s="524"/>
      <c r="E12" s="524"/>
      <c r="F12" s="524"/>
      <c r="G12" s="525"/>
      <c r="H12" s="526"/>
      <c r="I12" s="527"/>
      <c r="J12" s="528"/>
      <c r="K12" s="529"/>
      <c r="L12" s="528"/>
      <c r="M12" s="527"/>
      <c r="N12" s="528"/>
      <c r="O12" s="527"/>
      <c r="P12" s="528"/>
      <c r="Q12" s="527"/>
      <c r="R12" s="528"/>
      <c r="S12" s="527"/>
      <c r="T12" s="528"/>
    </row>
    <row r="13" spans="1:20" hidden="1" x14ac:dyDescent="0.2">
      <c r="B13" s="530"/>
      <c r="C13" s="466"/>
      <c r="D13" s="531"/>
      <c r="E13" s="531"/>
      <c r="F13" s="531"/>
      <c r="G13" s="531"/>
      <c r="H13" s="532"/>
      <c r="I13" s="527"/>
      <c r="J13" s="528"/>
      <c r="K13" s="529"/>
      <c r="L13" s="528"/>
      <c r="M13" s="527"/>
      <c r="N13" s="528"/>
      <c r="O13" s="527"/>
      <c r="P13" s="528"/>
      <c r="Q13" s="527"/>
      <c r="R13" s="528"/>
      <c r="S13" s="527"/>
      <c r="T13" s="528"/>
    </row>
    <row r="14" spans="1:20" hidden="1" x14ac:dyDescent="0.2">
      <c r="B14" s="533"/>
      <c r="C14" s="467"/>
      <c r="D14" s="463"/>
      <c r="E14" s="463"/>
      <c r="F14" s="463"/>
      <c r="G14" s="463"/>
      <c r="H14" s="534"/>
      <c r="I14" s="527"/>
      <c r="J14" s="528"/>
      <c r="K14" s="529"/>
      <c r="L14" s="528"/>
      <c r="M14" s="527"/>
      <c r="N14" s="528"/>
      <c r="O14" s="527"/>
      <c r="P14" s="528"/>
      <c r="Q14" s="527"/>
      <c r="R14" s="528"/>
      <c r="S14" s="527"/>
      <c r="T14" s="528"/>
    </row>
    <row r="15" spans="1:20" hidden="1" x14ac:dyDescent="0.2">
      <c r="B15" s="533"/>
      <c r="C15" s="467"/>
      <c r="D15" s="535"/>
      <c r="E15" s="536"/>
      <c r="F15" s="536"/>
      <c r="G15" s="536"/>
      <c r="H15" s="537"/>
      <c r="I15" s="527"/>
      <c r="J15" s="528"/>
      <c r="K15" s="529"/>
      <c r="L15" s="528"/>
      <c r="M15" s="527"/>
      <c r="N15" s="528"/>
      <c r="O15" s="527"/>
      <c r="P15" s="528"/>
      <c r="Q15" s="527"/>
      <c r="R15" s="528"/>
      <c r="S15" s="527"/>
      <c r="T15" s="528"/>
    </row>
    <row r="16" spans="1:20" hidden="1" x14ac:dyDescent="0.2">
      <c r="B16" s="538"/>
      <c r="C16" s="468"/>
      <c r="D16" s="539"/>
      <c r="E16" s="540"/>
      <c r="F16" s="540"/>
      <c r="G16" s="540"/>
      <c r="H16" s="541"/>
      <c r="I16" s="527"/>
      <c r="J16" s="528"/>
      <c r="K16" s="529"/>
      <c r="L16" s="528"/>
      <c r="M16" s="527"/>
      <c r="N16" s="528"/>
      <c r="O16" s="527"/>
      <c r="P16" s="528"/>
      <c r="Q16" s="527"/>
      <c r="R16" s="528"/>
      <c r="S16" s="527"/>
      <c r="T16" s="528"/>
    </row>
    <row r="17" spans="2:20" hidden="1" x14ac:dyDescent="0.2">
      <c r="B17" s="533"/>
      <c r="C17" s="467"/>
      <c r="D17" s="535"/>
      <c r="E17" s="536"/>
      <c r="F17" s="536"/>
      <c r="G17" s="536"/>
      <c r="H17" s="537"/>
      <c r="I17" s="527"/>
      <c r="J17" s="528"/>
      <c r="K17" s="529"/>
      <c r="L17" s="528"/>
      <c r="M17" s="527"/>
      <c r="N17" s="528"/>
      <c r="O17" s="527"/>
      <c r="P17" s="528"/>
      <c r="Q17" s="527"/>
      <c r="R17" s="528"/>
      <c r="S17" s="527"/>
      <c r="T17" s="528"/>
    </row>
    <row r="18" spans="2:20" x14ac:dyDescent="0.2">
      <c r="B18" s="542"/>
      <c r="C18" s="469"/>
      <c r="D18" s="535"/>
      <c r="E18" s="536"/>
      <c r="F18" s="536"/>
      <c r="G18" s="536"/>
      <c r="H18" s="543"/>
      <c r="I18" s="527"/>
      <c r="J18" s="528"/>
      <c r="K18" s="529"/>
      <c r="L18" s="528"/>
      <c r="M18" s="527"/>
      <c r="N18" s="528"/>
      <c r="O18" s="527"/>
      <c r="P18" s="528"/>
      <c r="Q18" s="527"/>
      <c r="R18" s="528"/>
      <c r="S18" s="527"/>
      <c r="T18" s="528"/>
    </row>
    <row r="19" spans="2:20" x14ac:dyDescent="0.2">
      <c r="B19" s="544" t="s">
        <v>410</v>
      </c>
      <c r="C19" s="470" t="s">
        <v>536</v>
      </c>
      <c r="D19" s="539" t="s">
        <v>82</v>
      </c>
      <c r="E19" s="540">
        <v>1</v>
      </c>
      <c r="F19" s="540">
        <f>'PLAN ORÇAMENTÁRIA'!J19</f>
        <v>0</v>
      </c>
      <c r="G19" s="540"/>
      <c r="H19" s="541"/>
      <c r="I19" s="527">
        <v>1</v>
      </c>
      <c r="J19" s="528">
        <f>I19*H19</f>
        <v>0</v>
      </c>
      <c r="K19" s="529"/>
      <c r="L19" s="528"/>
      <c r="M19" s="527"/>
      <c r="N19" s="528"/>
      <c r="O19" s="527"/>
      <c r="P19" s="528"/>
      <c r="Q19" s="527"/>
      <c r="R19" s="528"/>
      <c r="S19" s="527"/>
      <c r="T19" s="528"/>
    </row>
    <row r="20" spans="2:20" x14ac:dyDescent="0.2">
      <c r="B20" s="545"/>
      <c r="C20" s="470"/>
      <c r="D20" s="539"/>
      <c r="E20" s="540"/>
      <c r="F20" s="540"/>
      <c r="G20" s="540"/>
      <c r="H20" s="541"/>
      <c r="I20" s="527"/>
      <c r="J20" s="528"/>
      <c r="K20" s="529"/>
      <c r="L20" s="528"/>
      <c r="M20" s="527"/>
      <c r="N20" s="528"/>
      <c r="O20" s="527"/>
      <c r="P20" s="528"/>
      <c r="Q20" s="527"/>
      <c r="R20" s="528"/>
      <c r="S20" s="527"/>
      <c r="T20" s="528"/>
    </row>
    <row r="21" spans="2:20" x14ac:dyDescent="0.2">
      <c r="B21" s="546" t="s">
        <v>411</v>
      </c>
      <c r="C21" s="471" t="s">
        <v>445</v>
      </c>
      <c r="D21" s="535" t="s">
        <v>444</v>
      </c>
      <c r="E21" s="536">
        <f>'PLANILHA RESUMO'!E20</f>
        <v>160</v>
      </c>
      <c r="F21" s="536">
        <f>'PLAN ORÇAMENTÁRIA'!H34</f>
        <v>0</v>
      </c>
      <c r="G21" s="536"/>
      <c r="H21" s="547"/>
      <c r="I21" s="527">
        <v>1</v>
      </c>
      <c r="J21" s="528">
        <f>I21*H21</f>
        <v>0</v>
      </c>
      <c r="K21" s="529"/>
      <c r="L21" s="528"/>
      <c r="M21" s="527"/>
      <c r="N21" s="528"/>
      <c r="O21" s="527"/>
      <c r="P21" s="528"/>
      <c r="Q21" s="527"/>
      <c r="R21" s="528"/>
      <c r="S21" s="527"/>
      <c r="T21" s="528"/>
    </row>
    <row r="22" spans="2:20" x14ac:dyDescent="0.2">
      <c r="B22" s="546"/>
      <c r="C22" s="471"/>
      <c r="D22" s="535"/>
      <c r="E22" s="536"/>
      <c r="F22" s="536"/>
      <c r="G22" s="536"/>
      <c r="H22" s="547"/>
      <c r="I22" s="527"/>
      <c r="J22" s="528"/>
      <c r="K22" s="529"/>
      <c r="L22" s="528"/>
      <c r="M22" s="527"/>
      <c r="N22" s="528"/>
      <c r="O22" s="527"/>
      <c r="P22" s="528"/>
      <c r="Q22" s="527"/>
      <c r="R22" s="528"/>
      <c r="S22" s="527"/>
      <c r="T22" s="528"/>
    </row>
    <row r="23" spans="2:20" x14ac:dyDescent="0.2">
      <c r="B23" s="546" t="s">
        <v>418</v>
      </c>
      <c r="C23" s="472" t="s">
        <v>423</v>
      </c>
      <c r="D23" s="539" t="s">
        <v>436</v>
      </c>
      <c r="E23" s="540">
        <f>'PLANILHA RESUMO'!E22</f>
        <v>10</v>
      </c>
      <c r="F23" s="540">
        <f>'PLAN ORÇAMENTÁRIA'!H46</f>
        <v>0</v>
      </c>
      <c r="G23" s="540"/>
      <c r="H23" s="548"/>
      <c r="I23" s="527">
        <v>1</v>
      </c>
      <c r="J23" s="528">
        <f>I23*H23</f>
        <v>0</v>
      </c>
      <c r="K23" s="529"/>
      <c r="L23" s="528"/>
      <c r="M23" s="527"/>
      <c r="N23" s="528"/>
      <c r="O23" s="527"/>
      <c r="P23" s="528"/>
      <c r="Q23" s="527"/>
      <c r="R23" s="528"/>
      <c r="S23" s="527"/>
      <c r="T23" s="528"/>
    </row>
    <row r="24" spans="2:20" x14ac:dyDescent="0.2">
      <c r="B24" s="546"/>
      <c r="C24" s="472"/>
      <c r="D24" s="539"/>
      <c r="E24" s="540"/>
      <c r="F24" s="540"/>
      <c r="G24" s="540"/>
      <c r="H24" s="541"/>
      <c r="I24" s="527"/>
      <c r="J24" s="528"/>
      <c r="K24" s="529"/>
      <c r="L24" s="528"/>
      <c r="M24" s="527"/>
      <c r="N24" s="528"/>
      <c r="O24" s="527"/>
      <c r="P24" s="528"/>
      <c r="Q24" s="527"/>
      <c r="R24" s="528"/>
      <c r="S24" s="527"/>
      <c r="T24" s="528"/>
    </row>
    <row r="25" spans="2:20" x14ac:dyDescent="0.2">
      <c r="B25" s="546" t="s">
        <v>421</v>
      </c>
      <c r="C25" s="471" t="s">
        <v>434</v>
      </c>
      <c r="D25" s="535"/>
      <c r="E25" s="536"/>
      <c r="F25" s="536"/>
      <c r="G25" s="536"/>
      <c r="H25" s="537"/>
      <c r="I25" s="527"/>
      <c r="J25" s="528"/>
      <c r="K25" s="529"/>
      <c r="L25" s="528"/>
      <c r="M25" s="527"/>
      <c r="N25" s="528"/>
      <c r="O25" s="527"/>
      <c r="P25" s="528"/>
      <c r="Q25" s="527"/>
      <c r="R25" s="528"/>
      <c r="S25" s="527"/>
      <c r="T25" s="528"/>
    </row>
    <row r="26" spans="2:20" x14ac:dyDescent="0.2">
      <c r="B26" s="549"/>
      <c r="C26" s="471" t="s">
        <v>435</v>
      </c>
      <c r="D26" s="535" t="s">
        <v>436</v>
      </c>
      <c r="E26" s="536">
        <f>'PLANILHA RESUMO'!E25</f>
        <v>100</v>
      </c>
      <c r="F26" s="550">
        <f>'PLAN ORÇAMENTÁRIA'!H59</f>
        <v>0</v>
      </c>
      <c r="G26" s="536"/>
      <c r="H26" s="551"/>
      <c r="I26" s="527">
        <v>1</v>
      </c>
      <c r="J26" s="528">
        <f>I26*H26</f>
        <v>0</v>
      </c>
      <c r="K26" s="529"/>
      <c r="L26" s="528"/>
      <c r="M26" s="527"/>
      <c r="N26" s="528"/>
      <c r="O26" s="527"/>
      <c r="P26" s="528"/>
      <c r="Q26" s="527"/>
      <c r="R26" s="528"/>
      <c r="S26" s="527"/>
      <c r="T26" s="528"/>
    </row>
    <row r="27" spans="2:20" x14ac:dyDescent="0.2">
      <c r="B27" s="549"/>
      <c r="C27" s="471"/>
      <c r="D27" s="535"/>
      <c r="E27" s="536"/>
      <c r="F27" s="550"/>
      <c r="G27" s="536"/>
      <c r="H27" s="551"/>
      <c r="I27" s="527"/>
      <c r="J27" s="528"/>
      <c r="K27" s="529"/>
      <c r="L27" s="528"/>
      <c r="M27" s="527"/>
      <c r="N27" s="528"/>
      <c r="O27" s="527"/>
      <c r="P27" s="528"/>
      <c r="Q27" s="527"/>
      <c r="R27" s="528"/>
      <c r="S27" s="527"/>
      <c r="T27" s="528"/>
    </row>
    <row r="28" spans="2:20" x14ac:dyDescent="0.2">
      <c r="B28" s="546" t="s">
        <v>433</v>
      </c>
      <c r="C28" s="472" t="s">
        <v>478</v>
      </c>
      <c r="D28" s="539" t="s">
        <v>99</v>
      </c>
      <c r="E28" s="540">
        <f>'PLANILHA RESUMO'!E27</f>
        <v>800</v>
      </c>
      <c r="F28" s="540">
        <f>'PLAN ORÇAMENTÁRIA'!H100</f>
        <v>0</v>
      </c>
      <c r="G28" s="548"/>
      <c r="H28" s="548"/>
      <c r="I28" s="527">
        <v>1</v>
      </c>
      <c r="J28" s="528">
        <f>I28*H28</f>
        <v>0</v>
      </c>
      <c r="K28" s="529"/>
      <c r="L28" s="528"/>
      <c r="M28" s="527"/>
      <c r="N28" s="528"/>
      <c r="O28" s="527"/>
      <c r="P28" s="528"/>
      <c r="Q28" s="527"/>
      <c r="R28" s="528"/>
      <c r="S28" s="527"/>
      <c r="T28" s="528"/>
    </row>
    <row r="29" spans="2:20" x14ac:dyDescent="0.2">
      <c r="B29" s="546"/>
      <c r="C29" s="472"/>
      <c r="D29" s="539"/>
      <c r="E29" s="540"/>
      <c r="F29" s="540"/>
      <c r="G29" s="548"/>
      <c r="H29" s="548"/>
      <c r="I29" s="527"/>
      <c r="J29" s="528"/>
      <c r="K29" s="529"/>
      <c r="L29" s="528"/>
      <c r="M29" s="527"/>
      <c r="N29" s="528"/>
      <c r="O29" s="527"/>
      <c r="P29" s="528"/>
      <c r="Q29" s="527"/>
      <c r="R29" s="528"/>
      <c r="S29" s="527"/>
      <c r="T29" s="528"/>
    </row>
    <row r="30" spans="2:20" x14ac:dyDescent="0.2">
      <c r="B30" s="552" t="s">
        <v>480</v>
      </c>
      <c r="C30" s="473" t="s">
        <v>446</v>
      </c>
      <c r="D30" s="535" t="s">
        <v>79</v>
      </c>
      <c r="E30" s="536">
        <f>'PLANILHA RESUMO'!E29</f>
        <v>80</v>
      </c>
      <c r="F30" s="540">
        <f>'PLAN ORÇAMENTÁRIA'!H111</f>
        <v>0</v>
      </c>
      <c r="G30" s="548"/>
      <c r="H30" s="553"/>
      <c r="I30" s="527">
        <v>1</v>
      </c>
      <c r="J30" s="528">
        <f>I30*H30</f>
        <v>0</v>
      </c>
      <c r="K30" s="529"/>
      <c r="L30" s="528"/>
      <c r="M30" s="527"/>
      <c r="N30" s="528"/>
      <c r="O30" s="527"/>
      <c r="P30" s="528"/>
      <c r="Q30" s="527"/>
      <c r="R30" s="528"/>
      <c r="S30" s="527"/>
      <c r="T30" s="528"/>
    </row>
    <row r="31" spans="2:20" x14ac:dyDescent="0.2">
      <c r="B31" s="552"/>
      <c r="C31" s="473"/>
      <c r="D31" s="535"/>
      <c r="E31" s="536"/>
      <c r="F31" s="540"/>
      <c r="G31" s="548"/>
      <c r="H31" s="543"/>
      <c r="I31" s="527"/>
      <c r="J31" s="528"/>
      <c r="K31" s="529"/>
      <c r="L31" s="528"/>
      <c r="M31" s="527"/>
      <c r="N31" s="528"/>
      <c r="O31" s="527"/>
      <c r="P31" s="528"/>
      <c r="Q31" s="527"/>
      <c r="R31" s="528"/>
      <c r="S31" s="527"/>
      <c r="T31" s="528"/>
    </row>
    <row r="32" spans="2:20" x14ac:dyDescent="0.2">
      <c r="B32" s="546" t="s">
        <v>489</v>
      </c>
      <c r="C32" s="473" t="s">
        <v>447</v>
      </c>
      <c r="D32" s="539"/>
      <c r="E32" s="540"/>
      <c r="F32" s="540"/>
      <c r="G32" s="548"/>
      <c r="H32" s="541"/>
      <c r="I32" s="527"/>
      <c r="J32" s="528"/>
      <c r="K32" s="529"/>
      <c r="L32" s="528"/>
      <c r="M32" s="527"/>
      <c r="N32" s="528"/>
      <c r="O32" s="527"/>
      <c r="P32" s="528"/>
      <c r="Q32" s="527"/>
      <c r="R32" s="528"/>
      <c r="S32" s="527"/>
      <c r="T32" s="528"/>
    </row>
    <row r="33" spans="2:20" x14ac:dyDescent="0.2">
      <c r="B33" s="546"/>
      <c r="C33" s="474" t="s">
        <v>441</v>
      </c>
      <c r="D33" s="535" t="s">
        <v>436</v>
      </c>
      <c r="E33" s="536">
        <f>'PLANILHA RESUMO'!E32</f>
        <v>80</v>
      </c>
      <c r="F33" s="536">
        <f>'PLAN ORÇAMENTÁRIA'!H122</f>
        <v>0</v>
      </c>
      <c r="G33" s="536"/>
      <c r="H33" s="553"/>
      <c r="I33" s="527">
        <v>1</v>
      </c>
      <c r="J33" s="528">
        <f>I33*H33</f>
        <v>0</v>
      </c>
      <c r="K33" s="529"/>
      <c r="L33" s="528"/>
      <c r="M33" s="527"/>
      <c r="N33" s="528"/>
      <c r="O33" s="527"/>
      <c r="P33" s="528"/>
      <c r="Q33" s="527"/>
      <c r="R33" s="528"/>
      <c r="S33" s="527"/>
      <c r="T33" s="528"/>
    </row>
    <row r="34" spans="2:20" x14ac:dyDescent="0.2">
      <c r="B34" s="554"/>
      <c r="C34" s="466"/>
      <c r="D34" s="555"/>
      <c r="E34" s="556"/>
      <c r="F34" s="556"/>
      <c r="G34" s="556"/>
      <c r="H34" s="557"/>
      <c r="I34" s="527"/>
      <c r="J34" s="528"/>
      <c r="K34" s="529"/>
      <c r="L34" s="528"/>
      <c r="M34" s="527"/>
      <c r="N34" s="528"/>
      <c r="O34" s="527"/>
      <c r="P34" s="528"/>
      <c r="Q34" s="527"/>
      <c r="R34" s="528"/>
      <c r="S34" s="527"/>
      <c r="T34" s="528"/>
    </row>
    <row r="35" spans="2:20" x14ac:dyDescent="0.2">
      <c r="B35" s="530" t="s">
        <v>494</v>
      </c>
      <c r="C35" s="466" t="s">
        <v>497</v>
      </c>
      <c r="D35" s="558" t="s">
        <v>100</v>
      </c>
      <c r="E35" s="559">
        <f>'PLANILHA RESUMO'!E34</f>
        <v>14400</v>
      </c>
      <c r="F35" s="559">
        <f>'PLAN ORÇAMENTÁRIA'!H130</f>
        <v>0</v>
      </c>
      <c r="G35" s="559"/>
      <c r="H35" s="560"/>
      <c r="I35" s="527">
        <v>1</v>
      </c>
      <c r="J35" s="528">
        <f>I35*H35</f>
        <v>0</v>
      </c>
      <c r="K35" s="529"/>
      <c r="L35" s="528"/>
      <c r="M35" s="527"/>
      <c r="N35" s="528"/>
      <c r="O35" s="527"/>
      <c r="P35" s="528"/>
      <c r="Q35" s="527"/>
      <c r="R35" s="528"/>
      <c r="S35" s="527"/>
      <c r="T35" s="528"/>
    </row>
    <row r="36" spans="2:20" x14ac:dyDescent="0.2">
      <c r="B36" s="530"/>
      <c r="C36" s="466"/>
      <c r="D36" s="558"/>
      <c r="E36" s="559"/>
      <c r="F36" s="559"/>
      <c r="G36" s="559"/>
      <c r="H36" s="560"/>
      <c r="I36" s="527"/>
      <c r="J36" s="528"/>
      <c r="K36" s="529"/>
      <c r="L36" s="528"/>
      <c r="M36" s="527"/>
      <c r="N36" s="528"/>
      <c r="O36" s="527"/>
      <c r="P36" s="528"/>
      <c r="Q36" s="527"/>
      <c r="R36" s="528"/>
      <c r="S36" s="527"/>
      <c r="T36" s="528"/>
    </row>
    <row r="37" spans="2:20" x14ac:dyDescent="0.2">
      <c r="B37" s="530"/>
      <c r="C37" s="466"/>
      <c r="D37" s="558"/>
      <c r="E37" s="559"/>
      <c r="F37" s="559"/>
      <c r="G37" s="559"/>
      <c r="H37" s="560"/>
      <c r="I37" s="527"/>
      <c r="J37" s="528"/>
      <c r="K37" s="529"/>
      <c r="L37" s="528"/>
      <c r="M37" s="527"/>
      <c r="N37" s="528"/>
      <c r="O37" s="527"/>
      <c r="P37" s="528"/>
      <c r="Q37" s="527"/>
      <c r="R37" s="528"/>
      <c r="S37" s="527"/>
      <c r="T37" s="528"/>
    </row>
    <row r="38" spans="2:20" x14ac:dyDescent="0.2">
      <c r="B38" s="546"/>
      <c r="C38" s="473"/>
      <c r="D38" s="535"/>
      <c r="E38" s="536"/>
      <c r="F38" s="536"/>
      <c r="G38" s="536"/>
      <c r="H38" s="543"/>
      <c r="I38" s="527"/>
      <c r="J38" s="528"/>
      <c r="K38" s="529"/>
      <c r="L38" s="528"/>
      <c r="M38" s="527"/>
      <c r="N38" s="528"/>
      <c r="O38" s="527"/>
      <c r="P38" s="528"/>
      <c r="Q38" s="527"/>
      <c r="R38" s="528"/>
      <c r="S38" s="527"/>
      <c r="T38" s="528"/>
    </row>
    <row r="39" spans="2:20" x14ac:dyDescent="0.2">
      <c r="B39" s="561">
        <v>2</v>
      </c>
      <c r="C39" s="475" t="s">
        <v>529</v>
      </c>
      <c r="D39" s="562"/>
      <c r="E39" s="563"/>
      <c r="F39" s="563"/>
      <c r="G39" s="563"/>
      <c r="H39" s="564"/>
      <c r="I39" s="527"/>
      <c r="J39" s="528"/>
      <c r="K39" s="529"/>
      <c r="L39" s="528"/>
      <c r="M39" s="527"/>
      <c r="N39" s="528"/>
      <c r="O39" s="527"/>
      <c r="P39" s="528"/>
      <c r="Q39" s="527"/>
      <c r="R39" s="528"/>
      <c r="S39" s="527"/>
      <c r="T39" s="528"/>
    </row>
    <row r="40" spans="2:20" x14ac:dyDescent="0.2">
      <c r="B40" s="565"/>
      <c r="C40" s="475" t="s">
        <v>518</v>
      </c>
      <c r="D40" s="562" t="s">
        <v>82</v>
      </c>
      <c r="E40" s="563">
        <v>1</v>
      </c>
      <c r="F40" s="563"/>
      <c r="G40" s="563"/>
      <c r="H40" s="564"/>
      <c r="I40" s="527">
        <v>0</v>
      </c>
      <c r="J40" s="528">
        <f>I40*H40</f>
        <v>0</v>
      </c>
      <c r="K40" s="566">
        <v>0.2</v>
      </c>
      <c r="L40" s="528">
        <f>H40*K40</f>
        <v>0</v>
      </c>
      <c r="M40" s="527">
        <v>0.2</v>
      </c>
      <c r="N40" s="528">
        <f>M40*H40</f>
        <v>0</v>
      </c>
      <c r="O40" s="527">
        <v>0.2</v>
      </c>
      <c r="P40" s="528">
        <f>O40*H40</f>
        <v>0</v>
      </c>
      <c r="Q40" s="527">
        <v>0.2</v>
      </c>
      <c r="R40" s="528">
        <f>Q40*H40</f>
        <v>0</v>
      </c>
      <c r="S40" s="527">
        <v>0.2</v>
      </c>
      <c r="T40" s="528">
        <f>S40*H40</f>
        <v>0</v>
      </c>
    </row>
    <row r="41" spans="2:20" x14ac:dyDescent="0.2">
      <c r="B41" s="546"/>
      <c r="C41" s="473"/>
      <c r="D41" s="535"/>
      <c r="E41" s="536"/>
      <c r="F41" s="536"/>
      <c r="G41" s="536"/>
      <c r="H41" s="543"/>
      <c r="I41" s="527"/>
      <c r="J41" s="528"/>
      <c r="K41" s="529"/>
      <c r="L41" s="528"/>
      <c r="M41" s="527"/>
      <c r="N41" s="528"/>
      <c r="O41" s="527"/>
      <c r="P41" s="528"/>
      <c r="Q41" s="527"/>
      <c r="R41" s="528"/>
      <c r="S41" s="527"/>
      <c r="T41" s="528"/>
    </row>
    <row r="42" spans="2:20" x14ac:dyDescent="0.2">
      <c r="B42" s="546"/>
      <c r="C42" s="469"/>
      <c r="D42" s="535"/>
      <c r="E42" s="567"/>
      <c r="F42" s="536"/>
      <c r="G42" s="536"/>
      <c r="H42" s="547"/>
      <c r="I42" s="527"/>
      <c r="J42" s="528"/>
      <c r="K42" s="529"/>
      <c r="L42" s="528"/>
      <c r="M42" s="527"/>
      <c r="N42" s="528"/>
      <c r="O42" s="527"/>
      <c r="P42" s="528"/>
      <c r="Q42" s="527"/>
      <c r="R42" s="528"/>
      <c r="S42" s="527"/>
      <c r="T42" s="528"/>
    </row>
    <row r="43" spans="2:20" ht="12.75" thickBot="1" x14ac:dyDescent="0.25">
      <c r="B43" s="549"/>
      <c r="C43" s="476"/>
      <c r="D43" s="568"/>
      <c r="E43" s="569"/>
      <c r="F43" s="569"/>
      <c r="G43" s="570"/>
      <c r="H43" s="571"/>
      <c r="I43" s="572"/>
      <c r="J43" s="573"/>
      <c r="K43" s="574"/>
      <c r="L43" s="573"/>
      <c r="M43" s="575"/>
      <c r="N43" s="576"/>
      <c r="O43" s="575"/>
      <c r="P43" s="576"/>
      <c r="Q43" s="575"/>
      <c r="R43" s="576"/>
      <c r="S43" s="575"/>
      <c r="T43" s="576"/>
    </row>
    <row r="44" spans="2:20" ht="12.75" thickBot="1" x14ac:dyDescent="0.25">
      <c r="B44" s="549"/>
      <c r="C44" s="477" t="s">
        <v>48</v>
      </c>
      <c r="D44" s="577"/>
      <c r="E44" s="578"/>
      <c r="F44" s="578"/>
      <c r="G44" s="579"/>
      <c r="H44" s="580"/>
      <c r="I44" s="581"/>
      <c r="J44" s="582">
        <f>SUM(J19:J43)</f>
        <v>0</v>
      </c>
      <c r="K44" s="583"/>
      <c r="L44" s="582">
        <f>L40</f>
        <v>0</v>
      </c>
      <c r="M44" s="581"/>
      <c r="N44" s="582">
        <f>SUM(N26:N42)</f>
        <v>0</v>
      </c>
      <c r="O44" s="581"/>
      <c r="P44" s="582">
        <f t="shared" ref="P44" si="0">SUM(P26:P42)</f>
        <v>0</v>
      </c>
      <c r="Q44" s="581"/>
      <c r="R44" s="582">
        <f t="shared" ref="R44" si="1">SUM(R26:R42)</f>
        <v>0</v>
      </c>
      <c r="S44" s="581"/>
      <c r="T44" s="582">
        <f t="shared" ref="T44" si="2">SUM(T26:T42)</f>
        <v>0</v>
      </c>
    </row>
    <row r="45" spans="2:20" ht="12.75" thickBot="1" x14ac:dyDescent="0.25">
      <c r="B45" s="549"/>
      <c r="C45" s="476"/>
      <c r="D45" s="568"/>
      <c r="E45" s="569"/>
      <c r="F45" s="569"/>
      <c r="G45" s="569"/>
      <c r="H45" s="584"/>
      <c r="I45" s="585"/>
      <c r="J45" s="586"/>
      <c r="K45" s="587"/>
      <c r="L45" s="586"/>
      <c r="M45" s="585"/>
      <c r="N45" s="586"/>
      <c r="O45" s="585"/>
      <c r="P45" s="586"/>
      <c r="Q45" s="585"/>
      <c r="R45" s="586"/>
      <c r="S45" s="585"/>
      <c r="T45" s="586"/>
    </row>
    <row r="46" spans="2:20" ht="12.75" thickBot="1" x14ac:dyDescent="0.25">
      <c r="B46" s="549"/>
      <c r="C46" s="477" t="s">
        <v>27</v>
      </c>
      <c r="D46" s="588">
        <v>0.25</v>
      </c>
      <c r="E46" s="578"/>
      <c r="F46" s="578"/>
      <c r="G46" s="589"/>
      <c r="H46" s="580"/>
      <c r="I46" s="581"/>
      <c r="J46" s="582">
        <f>J44*0.25</f>
        <v>0</v>
      </c>
      <c r="K46" s="583"/>
      <c r="L46" s="582">
        <f>L44*D46</f>
        <v>0</v>
      </c>
      <c r="M46" s="581"/>
      <c r="N46" s="582">
        <f>N44*0.25</f>
        <v>0</v>
      </c>
      <c r="O46" s="581"/>
      <c r="P46" s="582">
        <f t="shared" ref="P46" si="3">P44*0.25</f>
        <v>0</v>
      </c>
      <c r="Q46" s="581"/>
      <c r="R46" s="582">
        <f t="shared" ref="R46" si="4">R44*0.25</f>
        <v>0</v>
      </c>
      <c r="S46" s="581"/>
      <c r="T46" s="582">
        <f t="shared" ref="T46" si="5">T44*0.25</f>
        <v>0</v>
      </c>
    </row>
    <row r="47" spans="2:20" ht="12.75" thickBot="1" x14ac:dyDescent="0.25">
      <c r="B47" s="549"/>
      <c r="C47" s="478"/>
      <c r="D47" s="590"/>
      <c r="E47" s="569"/>
      <c r="F47" s="569"/>
      <c r="G47" s="569"/>
      <c r="H47" s="584"/>
      <c r="I47" s="591"/>
      <c r="J47" s="592"/>
      <c r="K47" s="593"/>
      <c r="L47" s="592"/>
      <c r="M47" s="591"/>
      <c r="N47" s="592"/>
      <c r="O47" s="591"/>
      <c r="P47" s="592"/>
      <c r="Q47" s="591"/>
      <c r="R47" s="592"/>
      <c r="S47" s="591"/>
      <c r="T47" s="592"/>
    </row>
    <row r="48" spans="2:20" ht="12.75" hidden="1" thickBot="1" x14ac:dyDescent="0.25">
      <c r="B48" s="549"/>
      <c r="C48" s="479"/>
      <c r="D48" s="594"/>
      <c r="E48" s="595"/>
      <c r="F48" s="595"/>
      <c r="G48" s="596"/>
      <c r="H48" s="597"/>
      <c r="I48" s="522"/>
      <c r="J48" s="519"/>
      <c r="K48" s="520"/>
      <c r="L48" s="519"/>
      <c r="M48" s="522"/>
      <c r="N48" s="519"/>
      <c r="O48" s="522"/>
      <c r="P48" s="519"/>
      <c r="Q48" s="522"/>
      <c r="R48" s="519"/>
      <c r="S48" s="522"/>
      <c r="T48" s="519"/>
    </row>
    <row r="49" spans="2:20" ht="12.75" hidden="1" thickBot="1" x14ac:dyDescent="0.25">
      <c r="B49" s="549"/>
      <c r="C49" s="480"/>
      <c r="D49" s="590"/>
      <c r="E49" s="556"/>
      <c r="F49" s="556"/>
      <c r="G49" s="556"/>
      <c r="H49" s="598"/>
      <c r="I49" s="527"/>
      <c r="J49" s="528"/>
      <c r="K49" s="529"/>
      <c r="L49" s="528"/>
      <c r="M49" s="527"/>
      <c r="N49" s="528"/>
      <c r="O49" s="527"/>
      <c r="P49" s="528"/>
      <c r="Q49" s="527"/>
      <c r="R49" s="528"/>
      <c r="S49" s="527"/>
      <c r="T49" s="528"/>
    </row>
    <row r="50" spans="2:20" ht="12.75" hidden="1" thickBot="1" x14ac:dyDescent="0.25">
      <c r="B50" s="549"/>
      <c r="C50" s="481"/>
      <c r="D50" s="590"/>
      <c r="E50" s="536"/>
      <c r="F50" s="536"/>
      <c r="G50" s="536"/>
      <c r="H50" s="537"/>
      <c r="I50" s="527"/>
      <c r="J50" s="528"/>
      <c r="K50" s="529"/>
      <c r="L50" s="528"/>
      <c r="M50" s="527"/>
      <c r="N50" s="528"/>
      <c r="O50" s="527"/>
      <c r="P50" s="528"/>
      <c r="Q50" s="527"/>
      <c r="R50" s="528"/>
      <c r="S50" s="527"/>
      <c r="T50" s="528"/>
    </row>
    <row r="51" spans="2:20" ht="12.75" hidden="1" thickBot="1" x14ac:dyDescent="0.25">
      <c r="B51" s="549"/>
      <c r="C51" s="481"/>
      <c r="D51" s="590"/>
      <c r="E51" s="599"/>
      <c r="F51" s="599"/>
      <c r="G51" s="599"/>
      <c r="H51" s="600"/>
      <c r="I51" s="527"/>
      <c r="J51" s="528"/>
      <c r="K51" s="529"/>
      <c r="L51" s="528"/>
      <c r="M51" s="527"/>
      <c r="N51" s="528"/>
      <c r="O51" s="527"/>
      <c r="P51" s="528"/>
      <c r="Q51" s="527"/>
      <c r="R51" s="528"/>
      <c r="S51" s="527"/>
      <c r="T51" s="528"/>
    </row>
    <row r="52" spans="2:20" ht="12.75" thickBot="1" x14ac:dyDescent="0.25">
      <c r="B52" s="549"/>
      <c r="C52" s="482"/>
      <c r="D52" s="601"/>
      <c r="E52" s="595"/>
      <c r="F52" s="595"/>
      <c r="G52" s="595"/>
      <c r="H52" s="596"/>
      <c r="I52" s="527"/>
      <c r="J52" s="573"/>
      <c r="K52" s="574"/>
      <c r="L52" s="573"/>
      <c r="M52" s="527"/>
      <c r="N52" s="573"/>
      <c r="O52" s="527"/>
      <c r="P52" s="573"/>
      <c r="Q52" s="527"/>
      <c r="R52" s="573"/>
      <c r="S52" s="527"/>
      <c r="T52" s="573"/>
    </row>
    <row r="53" spans="2:20" ht="12.75" thickBot="1" x14ac:dyDescent="0.25">
      <c r="B53" s="602"/>
      <c r="C53" s="483" t="s">
        <v>49</v>
      </c>
      <c r="D53" s="603"/>
      <c r="E53" s="604"/>
      <c r="F53" s="604"/>
      <c r="G53" s="605"/>
      <c r="H53" s="606"/>
      <c r="I53" s="607"/>
      <c r="J53" s="608">
        <f>J44+J46</f>
        <v>0</v>
      </c>
      <c r="K53" s="609"/>
      <c r="L53" s="610">
        <f>L44+L46</f>
        <v>0</v>
      </c>
      <c r="M53" s="607"/>
      <c r="N53" s="608">
        <f>N44+N46</f>
        <v>0</v>
      </c>
      <c r="O53" s="607"/>
      <c r="P53" s="608">
        <f t="shared" ref="P53" si="6">P44+P46</f>
        <v>0</v>
      </c>
      <c r="Q53" s="607"/>
      <c r="R53" s="608">
        <f t="shared" ref="R53" si="7">R44+R46</f>
        <v>0</v>
      </c>
      <c r="S53" s="607"/>
      <c r="T53" s="608">
        <f t="shared" ref="T53" si="8">T44+T46</f>
        <v>0</v>
      </c>
    </row>
    <row r="54" spans="2:20" x14ac:dyDescent="0.2">
      <c r="B54" s="611"/>
      <c r="N54" s="612"/>
      <c r="P54" s="612"/>
      <c r="R54" s="612"/>
      <c r="T54" s="612"/>
    </row>
    <row r="55" spans="2:20" ht="12.75" thickBot="1" x14ac:dyDescent="0.25">
      <c r="B55" s="613"/>
      <c r="C55" s="484"/>
      <c r="D55" s="484"/>
      <c r="E55" s="484"/>
      <c r="F55" s="484"/>
      <c r="G55" s="484"/>
      <c r="H55" s="614" t="s">
        <v>505</v>
      </c>
      <c r="I55" s="615"/>
      <c r="J55" s="616">
        <f>J53</f>
        <v>0</v>
      </c>
      <c r="K55" s="616"/>
      <c r="L55" s="616">
        <f>J55+L53</f>
        <v>0</v>
      </c>
      <c r="M55" s="615"/>
      <c r="N55" s="617">
        <f>L55+N53</f>
        <v>0</v>
      </c>
      <c r="O55" s="615"/>
      <c r="P55" s="617">
        <f t="shared" ref="P55" si="9">N55+P53</f>
        <v>0</v>
      </c>
      <c r="Q55" s="615"/>
      <c r="R55" s="617">
        <f t="shared" ref="R55" si="10">P55+R53</f>
        <v>0</v>
      </c>
      <c r="S55" s="615"/>
      <c r="T55" s="617">
        <f t="shared" ref="T55" si="11">R55+T53</f>
        <v>0</v>
      </c>
    </row>
  </sheetData>
  <mergeCells count="2">
    <mergeCell ref="B2:C2"/>
    <mergeCell ref="B3:C3"/>
  </mergeCells>
  <phoneticPr fontId="21" type="noConversion"/>
  <printOptions horizontalCentered="1" verticalCentered="1"/>
  <pageMargins left="0.39370078740157483" right="0.47244094488188981" top="0.39370078740157483" bottom="0.35433070866141736" header="0.23622047244094491" footer="0.23622047244094491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Plan1</vt:lpstr>
      <vt:lpstr>Plan2</vt:lpstr>
      <vt:lpstr>Plan3</vt:lpstr>
      <vt:lpstr>RESUMO PLANILHA</vt:lpstr>
      <vt:lpstr>PLANILHA RESUMO</vt:lpstr>
      <vt:lpstr>PLAN ORÇAMENTÁRIA</vt:lpstr>
      <vt:lpstr>CRONOGRAMA</vt:lpstr>
      <vt:lpstr>'PLAN ORÇAMENTÁRIA'!Area_de_impressao</vt:lpstr>
      <vt:lpstr>'PLAN ORÇAMENTÁRIA'!Titulos_de_impressao</vt:lpstr>
    </vt:vector>
  </TitlesOfParts>
  <Company>PROJECO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Ribeiro</dc:creator>
  <cp:lastModifiedBy>Romulo</cp:lastModifiedBy>
  <cp:lastPrinted>2022-09-02T15:33:09Z</cp:lastPrinted>
  <dcterms:created xsi:type="dcterms:W3CDTF">2000-03-31T13:01:54Z</dcterms:created>
  <dcterms:modified xsi:type="dcterms:W3CDTF">2022-09-02T15:40:20Z</dcterms:modified>
</cp:coreProperties>
</file>